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'2001'!$A$1:$R$101</definedName>
  </definedNames>
  <calcPr calcId="124519"/>
</workbook>
</file>

<file path=xl/calcChain.xml><?xml version="1.0" encoding="utf-8"?>
<calcChain xmlns="http://schemas.openxmlformats.org/spreadsheetml/2006/main">
  <c r="Q86" i="7"/>
  <c r="O86" l="1"/>
  <c r="K86"/>
  <c r="Q76"/>
  <c r="Q75"/>
  <c r="Q74"/>
  <c r="Q73"/>
  <c r="O76"/>
  <c r="O75"/>
  <c r="O74"/>
  <c r="O73"/>
  <c r="K76"/>
  <c r="K71"/>
  <c r="J71"/>
  <c r="I71"/>
  <c r="K41"/>
  <c r="K39"/>
  <c r="K23"/>
  <c r="K12"/>
  <c r="K85"/>
  <c r="J86" l="1"/>
  <c r="J76"/>
  <c r="P97"/>
  <c r="P85"/>
  <c r="P71"/>
  <c r="P39"/>
  <c r="P23"/>
  <c r="J39"/>
  <c r="J41" s="1"/>
  <c r="I41"/>
  <c r="I39"/>
  <c r="J23"/>
  <c r="I23"/>
  <c r="J12"/>
  <c r="I12"/>
  <c r="I86"/>
  <c r="J85"/>
  <c r="I76"/>
  <c r="O96"/>
  <c r="O95"/>
  <c r="O94"/>
  <c r="O92"/>
  <c r="O90"/>
  <c r="O84"/>
  <c r="O83"/>
  <c r="O82"/>
  <c r="O81"/>
  <c r="O80"/>
  <c r="O79"/>
  <c r="O78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I85"/>
  <c r="H97"/>
  <c r="H85"/>
  <c r="H76"/>
  <c r="H71"/>
  <c r="H39"/>
  <c r="H23"/>
  <c r="H12"/>
  <c r="G76"/>
  <c r="G71"/>
  <c r="G41"/>
  <c r="G39"/>
  <c r="G23"/>
  <c r="G97"/>
  <c r="G12"/>
  <c r="G85"/>
  <c r="F76"/>
  <c r="F97"/>
  <c r="E97"/>
  <c r="D97"/>
  <c r="F85"/>
  <c r="E85"/>
  <c r="D85"/>
  <c r="E76"/>
  <c r="E86" s="1"/>
  <c r="D76"/>
  <c r="D86" s="1"/>
  <c r="F39"/>
  <c r="E39"/>
  <c r="E41" s="1"/>
  <c r="D39"/>
  <c r="D41" s="1"/>
  <c r="F71"/>
  <c r="E71"/>
  <c r="D71"/>
  <c r="F23"/>
  <c r="F12"/>
  <c r="E23"/>
  <c r="E12"/>
  <c r="D12"/>
  <c r="D23"/>
  <c r="P76"/>
  <c r="C76"/>
  <c r="P41" l="1"/>
  <c r="P86"/>
  <c r="G86"/>
  <c r="F86"/>
  <c r="H86"/>
  <c r="H41"/>
  <c r="F41"/>
  <c r="P12"/>
  <c r="O85" l="1"/>
  <c r="Q96"/>
  <c r="C97"/>
  <c r="O97" l="1"/>
  <c r="Q97" s="1"/>
  <c r="Q70"/>
  <c r="C7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Q85" l="1"/>
  <c r="Q23"/>
  <c r="O39"/>
  <c r="Q15"/>
  <c r="O23"/>
  <c r="Q83"/>
  <c r="Q35"/>
  <c r="Q29"/>
  <c r="Q36"/>
  <c r="C23"/>
  <c r="C39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2"/>
  <c r="Q90"/>
  <c r="Q71" l="1"/>
  <c r="Q26"/>
  <c r="Q39" s="1"/>
  <c r="Q41" s="1"/>
</calcChain>
</file>

<file path=xl/sharedStrings.xml><?xml version="1.0" encoding="utf-8"?>
<sst xmlns="http://schemas.openxmlformats.org/spreadsheetml/2006/main" count="127" uniqueCount="90">
  <si>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</si>
  <si>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</si>
  <si>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</si>
  <si>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</si>
  <si>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</si>
  <si>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</si>
  <si>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</si>
  <si>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</si>
  <si>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</si>
  <si>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</si>
  <si>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</si>
  <si>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</si>
  <si>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</si>
  <si>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</si>
  <si>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</si>
  <si>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</si>
  <si>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</si>
  <si>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</si>
  <si>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</si>
  <si>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</si>
  <si>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</si>
  <si>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</si>
  <si>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</si>
  <si>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</si>
  <si>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</si>
  <si>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</si>
  <si>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</si>
  <si>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</si>
  <si>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</si>
  <si>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</si>
  <si>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</si>
  <si>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</si>
  <si>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</si>
  <si>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</si>
  <si>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</si>
  <si>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</si>
  <si>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</si>
  <si>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</si>
  <si>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</si>
  <si>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</si>
  <si>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</si>
  <si>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</si>
  <si>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</si>
  <si>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</si>
  <si>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</si>
  <si>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</si>
  <si>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</si>
  <si>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</si>
  <si>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</si>
  <si>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</si>
  <si>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</si>
  <si>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</si>
  <si>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</si>
  <si>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</si>
  <si>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</si>
  <si>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</si>
  <si>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</si>
  <si>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</si>
  <si>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</si>
  <si>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</si>
  <si>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</si>
  <si>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</si>
  <si>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</si>
  <si>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</si>
  <si>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</si>
  <si>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</si>
  <si>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</si>
  <si>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</si>
  <si>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</si>
  <si>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</si>
  <si>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</si>
  <si>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</si>
  <si>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</si>
  <si>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</si>
  <si>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</si>
  <si>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</si>
  <si>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</si>
  <si>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</si>
  <si>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</si>
  <si>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</si>
  <si>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</si>
  <si>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</si>
  <si>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MORRISVILLE POLICE DEPARTMENT MONTHLY REPORT 2022</t>
  </si>
  <si>
    <t>2022</t>
  </si>
  <si>
    <t>21-22</t>
  </si>
  <si>
    <t>**Vehicle  #46-5 &amp; 9 returned to service 2/22</t>
  </si>
  <si>
    <t>2014FORD   #46-05**</t>
  </si>
  <si>
    <t>*Vehicle #46-3 out of service mid-April 2022</t>
  </si>
  <si>
    <t>***Vehicle #46-5 out of service July 7, 2022</t>
  </si>
  <si>
    <t>September 2022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</si>
</sst>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7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  <font>
      <b/>
      <u/>
      <sz val="14"/>
      <color rgb="FFFF0000"/>
      <name val="Bookman Old Style"/>
      <family val="1"/>
    </font>
    <font>
      <sz val="14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17" fontId="12" fillId="0" borderId="0" xfId="0" applyNumberFormat="1" applyFont="1"/>
    <xf numFmtId="3" fontId="16" fillId="0" borderId="0" xfId="0" applyNumberFormat="1" applyFont="1"/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1" fillId="0" borderId="1" xfId="0" applyNumberFormat="1" applyFont="1" applyBorder="1" applyProtection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11" fillId="0" borderId="2" xfId="0" applyNumberFormat="1" applyFont="1" applyBorder="1" applyProtection="1">
      <protection locked="0"/>
    </xf>
    <xf numFmtId="49" fontId="23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3" fontId="11" fillId="0" borderId="2" xfId="0" applyNumberFormat="1" applyFont="1" applyBorder="1"/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3" fontId="27" fillId="0" borderId="0" xfId="0" applyNumberFormat="1" applyFont="1"/>
    <xf numFmtId="3" fontId="29" fillId="0" borderId="0" xfId="0" applyNumberFormat="1" applyFont="1"/>
    <xf numFmtId="3" fontId="28" fillId="0" borderId="0" xfId="0" applyNumberFormat="1" applyFont="1"/>
    <xf numFmtId="3" fontId="30" fillId="0" borderId="0" xfId="0" applyNumberFormat="1" applyFont="1" applyProtection="1">
      <protection locked="0"/>
    </xf>
    <xf numFmtId="3" fontId="26" fillId="0" borderId="0" xfId="0" applyNumberFormat="1" applyFont="1" applyAlignment="1">
      <alignment horizontal="center"/>
    </xf>
    <xf numFmtId="3" fontId="28" fillId="0" borderId="0" xfId="0" applyNumberFormat="1" applyFont="1" applyAlignment="1" applyProtection="1">
      <alignment horizontal="right"/>
    </xf>
    <xf numFmtId="3" fontId="28" fillId="0" borderId="0" xfId="0" applyNumberFormat="1" applyFont="1" applyProtection="1">
      <protection locked="0"/>
    </xf>
    <xf numFmtId="3" fontId="28" fillId="0" borderId="0" xfId="0" applyNumberFormat="1" applyFont="1" applyAlignment="1">
      <alignment horizontal="right"/>
    </xf>
    <xf numFmtId="0" fontId="31" fillId="0" borderId="0" xfId="0" applyFont="1"/>
    <xf numFmtId="3" fontId="32" fillId="0" borderId="0" xfId="0" applyNumberFormat="1" applyFont="1" applyProtection="1">
      <protection locked="0"/>
    </xf>
    <xf numFmtId="3" fontId="33" fillId="0" borderId="0" xfId="0" applyNumberFormat="1" applyFont="1" applyProtection="1">
      <protection locked="0"/>
    </xf>
    <xf numFmtId="0" fontId="34" fillId="0" borderId="0" xfId="0" applyFont="1"/>
    <xf numFmtId="1" fontId="34" fillId="0" borderId="0" xfId="0" applyNumberFormat="1" applyFont="1"/>
    <xf numFmtId="1" fontId="34" fillId="0" borderId="0" xfId="0" applyNumberFormat="1" applyFont="1" applyAlignment="1">
      <alignment horizontal="centerContinuous"/>
    </xf>
    <xf numFmtId="0" fontId="27" fillId="0" borderId="0" xfId="0" applyFont="1"/>
    <xf numFmtId="0" fontId="36" fillId="0" borderId="0" xfId="0" applyFont="1"/>
    <xf numFmtId="9" fontId="28" fillId="0" borderId="0" xfId="2" applyFont="1" applyAlignment="1">
      <alignment horizontal="right"/>
    </xf>
    <xf numFmtId="10" fontId="36" fillId="0" borderId="0" xfId="0" applyNumberFormat="1" applyFont="1" applyAlignment="1">
      <alignment horizontal="right"/>
    </xf>
    <xf numFmtId="0" fontId="30" fillId="0" borderId="0" xfId="0" applyFont="1"/>
    <xf numFmtId="9" fontId="35" fillId="0" borderId="0" xfId="2" applyFont="1"/>
    <xf numFmtId="3" fontId="28" fillId="0" borderId="0" xfId="0" applyNumberFormat="1" applyFont="1" applyProtection="1"/>
    <xf numFmtId="49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/>
    </xf>
    <xf numFmtId="9" fontId="32" fillId="0" borderId="0" xfId="2" applyFont="1" applyProtection="1">
      <protection locked="0"/>
    </xf>
    <xf numFmtId="3" fontId="31" fillId="0" borderId="0" xfId="0" applyNumberFormat="1" applyFont="1" applyProtection="1">
      <protection locked="0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2" applyFont="1" applyProtection="1">
      <protection locked="0"/>
    </xf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1" fillId="0" borderId="0" xfId="0" applyNumberFormat="1" applyFont="1"/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9" fontId="15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2159104"/>
        <c:axId val="122160640"/>
      </c:barChart>
      <c:catAx>
        <c:axId val="1221591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60640"/>
        <c:crosses val="autoZero"/>
        <c:lblAlgn val="ctr"/>
        <c:lblOffset val="100"/>
        <c:tickLblSkip val="1"/>
        <c:tickMarkSkip val="1"/>
      </c:catAx>
      <c:valAx>
        <c:axId val="122160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59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208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E75" activePane="bottomRight" state="frozen"/>
      <selection pane="topRight" activeCell="C1" sqref="C1"/>
      <selection pane="bottomLeft" activeCell="A10" sqref="A10"/>
      <selection pane="bottomRight" activeCell="M84" sqref="M84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2" customWidth="1"/>
    <col min="16" max="16" width="9.8984375" style="1" customWidth="1"/>
    <col min="17" max="17" width="10.09765625" style="102" customWidth="1"/>
    <col min="18" max="18" width="11.8984375" style="102" customWidth="1"/>
    <col min="19" max="16384" width="9" style="1"/>
  </cols>
  <sheetData>
    <row r="1" spans="1:18" ht="21.6" customHeight="1">
      <c r="A1" s="132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05"/>
    </row>
    <row r="2" spans="1:18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1"/>
      <c r="P2" s="90"/>
      <c r="Q2" s="91"/>
      <c r="R2" s="105"/>
    </row>
    <row r="3" spans="1:18">
      <c r="A3" s="6" t="s">
        <v>0</v>
      </c>
      <c r="B3" s="6"/>
      <c r="C3" s="6" t="s">
        <v>1</v>
      </c>
      <c r="D3" s="6"/>
      <c r="E3" s="6"/>
      <c r="F3" s="49"/>
      <c r="G3" s="6"/>
      <c r="H3" s="6"/>
      <c r="I3" s="6"/>
      <c r="J3" s="6"/>
      <c r="K3" s="6"/>
      <c r="L3" s="6"/>
      <c r="M3" s="6"/>
      <c r="N3" s="6"/>
      <c r="O3" s="92"/>
      <c r="P3" s="19"/>
      <c r="Q3" s="106"/>
      <c r="R3" s="105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2"/>
      <c r="P4" s="19"/>
      <c r="Q4" s="106"/>
      <c r="R4" s="105"/>
    </row>
    <row r="5" spans="1:18" ht="21">
      <c r="A5" s="6" t="s">
        <v>2</v>
      </c>
      <c r="B5" s="6"/>
      <c r="C5" s="6" t="s">
        <v>3</v>
      </c>
      <c r="D5" s="6"/>
      <c r="E5" s="87"/>
      <c r="F5" s="50"/>
      <c r="G5" s="57"/>
      <c r="H5" s="51" t="s">
        <v>89</v>
      </c>
      <c r="I5" s="52"/>
      <c r="J5" s="67"/>
      <c r="K5" s="6"/>
      <c r="L5" s="6"/>
      <c r="M5" s="6"/>
      <c r="N5" s="6"/>
      <c r="O5" s="92"/>
      <c r="P5" s="19"/>
      <c r="Q5" s="106" t="s">
        <v>42</v>
      </c>
      <c r="R5" s="105"/>
    </row>
    <row r="6" spans="1:18">
      <c r="A6" s="47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93"/>
      <c r="P6" s="54"/>
      <c r="Q6" s="107"/>
      <c r="R6" s="105"/>
    </row>
    <row r="7" spans="1:18" ht="17.399999999999999">
      <c r="A7" s="54" t="s">
        <v>5</v>
      </c>
      <c r="B7" s="53"/>
      <c r="C7" s="53"/>
      <c r="D7" s="53"/>
      <c r="E7" s="53"/>
      <c r="F7" s="53"/>
      <c r="G7" s="7"/>
      <c r="H7" s="7"/>
      <c r="I7" s="7"/>
      <c r="J7" s="7"/>
      <c r="K7" s="53"/>
      <c r="L7" s="53"/>
      <c r="M7" s="53"/>
      <c r="N7" s="53"/>
      <c r="O7" s="93"/>
      <c r="P7" s="54"/>
      <c r="Q7" s="107"/>
      <c r="R7" s="105"/>
    </row>
    <row r="8" spans="1:18" ht="17.399999999999999">
      <c r="A8" s="54"/>
      <c r="B8" s="53"/>
      <c r="C8" s="53"/>
      <c r="D8" s="53"/>
      <c r="E8" s="53"/>
      <c r="F8" s="53"/>
      <c r="G8" s="7"/>
      <c r="H8" s="7"/>
      <c r="I8" s="7"/>
      <c r="J8" s="7"/>
      <c r="K8" s="53"/>
      <c r="L8" s="53"/>
      <c r="M8" s="53"/>
      <c r="N8" s="78"/>
      <c r="O8" s="60" t="s">
        <v>44</v>
      </c>
      <c r="P8" s="60" t="s">
        <v>44</v>
      </c>
      <c r="Q8" s="60" t="s">
        <v>74</v>
      </c>
      <c r="R8" s="17"/>
    </row>
    <row r="9" spans="1:18" ht="18">
      <c r="A9" s="55"/>
      <c r="B9" s="56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79" t="s">
        <v>56</v>
      </c>
      <c r="O9" s="128" t="s">
        <v>83</v>
      </c>
      <c r="P9" s="61">
        <v>2021</v>
      </c>
      <c r="Q9" s="128" t="s">
        <v>84</v>
      </c>
      <c r="R9" s="129" t="s">
        <v>62</v>
      </c>
    </row>
    <row r="10" spans="1:18" s="3" customFormat="1" ht="18">
      <c r="A10" s="6" t="s">
        <v>43</v>
      </c>
      <c r="B10" s="6"/>
      <c r="C10" s="21">
        <v>379</v>
      </c>
      <c r="D10" s="20">
        <v>355</v>
      </c>
      <c r="E10" s="20">
        <v>367</v>
      </c>
      <c r="F10" s="21">
        <v>413</v>
      </c>
      <c r="G10" s="21">
        <v>413</v>
      </c>
      <c r="H10" s="21">
        <v>402</v>
      </c>
      <c r="I10" s="20">
        <v>421</v>
      </c>
      <c r="J10" s="21">
        <v>424</v>
      </c>
      <c r="K10" s="21">
        <v>405</v>
      </c>
      <c r="L10" s="21"/>
      <c r="M10" s="21"/>
      <c r="N10" s="70"/>
      <c r="O10" s="21">
        <f>+SUM(C10:N10)</f>
        <v>3579</v>
      </c>
      <c r="P10" s="21">
        <v>3416</v>
      </c>
      <c r="Q10" s="21">
        <f>SUM(O10-P10)</f>
        <v>163</v>
      </c>
      <c r="R10" s="119">
        <v>0.05</v>
      </c>
    </row>
    <row r="11" spans="1:18" s="3" customFormat="1" ht="18">
      <c r="A11" s="17" t="s">
        <v>6</v>
      </c>
      <c r="B11" s="17"/>
      <c r="C11" s="23">
        <v>417</v>
      </c>
      <c r="D11" s="22">
        <v>430</v>
      </c>
      <c r="E11" s="23">
        <v>447</v>
      </c>
      <c r="F11" s="23">
        <v>453</v>
      </c>
      <c r="G11" s="23">
        <v>511</v>
      </c>
      <c r="H11" s="23">
        <v>386</v>
      </c>
      <c r="I11" s="23">
        <v>376</v>
      </c>
      <c r="J11" s="23">
        <v>320</v>
      </c>
      <c r="K11" s="23">
        <v>329</v>
      </c>
      <c r="L11" s="23"/>
      <c r="M11" s="23"/>
      <c r="N11" s="72"/>
      <c r="O11" s="23">
        <f>+SUM(C11:N11)</f>
        <v>3669</v>
      </c>
      <c r="P11" s="23">
        <v>4732</v>
      </c>
      <c r="Q11" s="23">
        <f>SUM(O11-P11)</f>
        <v>-1063</v>
      </c>
      <c r="R11" s="120">
        <v>-0.22</v>
      </c>
    </row>
    <row r="12" spans="1:18" s="3" customFormat="1" ht="18">
      <c r="A12" s="19" t="s">
        <v>7</v>
      </c>
      <c r="B12" s="19"/>
      <c r="C12" s="24">
        <f t="shared" ref="C12:K12" si="0">SUM(C10:C11)</f>
        <v>796</v>
      </c>
      <c r="D12" s="24">
        <f t="shared" si="0"/>
        <v>785</v>
      </c>
      <c r="E12" s="24">
        <f t="shared" si="0"/>
        <v>814</v>
      </c>
      <c r="F12" s="24">
        <f t="shared" si="0"/>
        <v>866</v>
      </c>
      <c r="G12" s="24">
        <f t="shared" si="0"/>
        <v>924</v>
      </c>
      <c r="H12" s="24">
        <f t="shared" si="0"/>
        <v>788</v>
      </c>
      <c r="I12" s="24">
        <f t="shared" si="0"/>
        <v>797</v>
      </c>
      <c r="J12" s="24">
        <f t="shared" si="0"/>
        <v>744</v>
      </c>
      <c r="K12" s="24">
        <f t="shared" si="0"/>
        <v>734</v>
      </c>
      <c r="L12" s="24"/>
      <c r="M12" s="24"/>
      <c r="N12" s="24"/>
      <c r="O12" s="86">
        <f>+SUM(O10+O11)</f>
        <v>7248</v>
      </c>
      <c r="P12" s="25">
        <f>SUM(P10:P11)</f>
        <v>8148</v>
      </c>
      <c r="Q12" s="25">
        <f>SUM(Q10:Q11)</f>
        <v>-900</v>
      </c>
      <c r="R12" s="125">
        <v>-0.11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7"/>
      <c r="O13" s="94"/>
      <c r="P13" s="62"/>
      <c r="Q13" s="108"/>
      <c r="R13" s="108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7"/>
      <c r="O14" s="94"/>
      <c r="P14" s="27"/>
      <c r="Q14" s="94"/>
      <c r="R14" s="108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/>
      <c r="M15" s="21"/>
      <c r="N15" s="70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2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/>
      <c r="M16" s="21"/>
      <c r="N16" s="70"/>
      <c r="O16" s="21">
        <f t="shared" si="1"/>
        <v>0</v>
      </c>
      <c r="P16" s="21">
        <v>3</v>
      </c>
      <c r="Q16" s="21">
        <f t="shared" si="2"/>
        <v>-3</v>
      </c>
      <c r="R16" s="119">
        <v>-3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2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/>
      <c r="M17" s="21"/>
      <c r="N17" s="70"/>
      <c r="O17" s="21">
        <f t="shared" si="1"/>
        <v>2</v>
      </c>
      <c r="P17" s="21">
        <v>4</v>
      </c>
      <c r="Q17" s="21">
        <f t="shared" si="2"/>
        <v>-2</v>
      </c>
      <c r="R17" s="119">
        <v>-0.5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1</v>
      </c>
      <c r="F18" s="21">
        <v>1</v>
      </c>
      <c r="G18" s="21">
        <v>3</v>
      </c>
      <c r="H18" s="21">
        <v>1</v>
      </c>
      <c r="I18" s="20">
        <v>0</v>
      </c>
      <c r="J18" s="21">
        <v>1</v>
      </c>
      <c r="K18" s="21">
        <v>0</v>
      </c>
      <c r="L18" s="21"/>
      <c r="M18" s="21"/>
      <c r="N18" s="70"/>
      <c r="O18" s="21">
        <f t="shared" si="1"/>
        <v>7</v>
      </c>
      <c r="P18" s="21">
        <v>6</v>
      </c>
      <c r="Q18" s="21">
        <f t="shared" si="2"/>
        <v>1</v>
      </c>
      <c r="R18" s="119">
        <v>0.14000000000000001</v>
      </c>
    </row>
    <row r="19" spans="1:18" s="3" customFormat="1" ht="18">
      <c r="A19" s="6" t="s">
        <v>13</v>
      </c>
      <c r="B19" s="6"/>
      <c r="C19" s="21">
        <v>1</v>
      </c>
      <c r="D19" s="20">
        <v>2</v>
      </c>
      <c r="E19" s="21">
        <v>1</v>
      </c>
      <c r="F19" s="21">
        <v>1</v>
      </c>
      <c r="G19" s="21">
        <v>3</v>
      </c>
      <c r="H19" s="21">
        <v>3</v>
      </c>
      <c r="I19" s="20">
        <v>2</v>
      </c>
      <c r="J19" s="21">
        <v>1</v>
      </c>
      <c r="K19" s="21">
        <v>2</v>
      </c>
      <c r="L19" s="21"/>
      <c r="M19" s="21"/>
      <c r="N19" s="70"/>
      <c r="O19" s="21">
        <f t="shared" si="1"/>
        <v>16</v>
      </c>
      <c r="P19" s="21">
        <v>8</v>
      </c>
      <c r="Q19" s="21">
        <f t="shared" si="2"/>
        <v>8</v>
      </c>
      <c r="R19" s="119">
        <v>0.5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>
        <v>6</v>
      </c>
      <c r="F20" s="21">
        <v>6</v>
      </c>
      <c r="G20" s="21">
        <v>15</v>
      </c>
      <c r="H20" s="21">
        <v>8</v>
      </c>
      <c r="I20" s="20">
        <v>15</v>
      </c>
      <c r="J20" s="21">
        <v>9</v>
      </c>
      <c r="K20" s="21">
        <v>8</v>
      </c>
      <c r="L20" s="21"/>
      <c r="M20" s="21"/>
      <c r="N20" s="70"/>
      <c r="O20" s="21">
        <f t="shared" si="1"/>
        <v>80</v>
      </c>
      <c r="P20" s="21">
        <v>57</v>
      </c>
      <c r="Q20" s="21">
        <f t="shared" si="2"/>
        <v>23</v>
      </c>
      <c r="R20" s="119">
        <v>0.28999999999999998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2</v>
      </c>
      <c r="G21" s="21">
        <v>1</v>
      </c>
      <c r="H21" s="21">
        <v>0</v>
      </c>
      <c r="I21" s="20">
        <v>0</v>
      </c>
      <c r="J21" s="21">
        <v>0</v>
      </c>
      <c r="K21" s="21">
        <v>1</v>
      </c>
      <c r="L21" s="21"/>
      <c r="M21" s="21"/>
      <c r="N21" s="70"/>
      <c r="O21" s="21">
        <f t="shared" si="1"/>
        <v>4</v>
      </c>
      <c r="P21" s="21">
        <v>9</v>
      </c>
      <c r="Q21" s="21">
        <f t="shared" si="2"/>
        <v>-5</v>
      </c>
      <c r="R21" s="119">
        <v>-0.56000000000000005</v>
      </c>
    </row>
    <row r="22" spans="1:18" s="3" customFormat="1" ht="18">
      <c r="A22" s="17" t="s">
        <v>14</v>
      </c>
      <c r="B22" s="17"/>
      <c r="C22" s="23">
        <v>4</v>
      </c>
      <c r="D22" s="29">
        <v>2</v>
      </c>
      <c r="E22" s="23">
        <v>1</v>
      </c>
      <c r="F22" s="23">
        <v>1</v>
      </c>
      <c r="G22" s="23">
        <v>4</v>
      </c>
      <c r="H22" s="23">
        <v>0</v>
      </c>
      <c r="I22" s="22">
        <v>6</v>
      </c>
      <c r="J22" s="23">
        <v>2</v>
      </c>
      <c r="K22" s="23">
        <v>2</v>
      </c>
      <c r="L22" s="23"/>
      <c r="M22" s="23"/>
      <c r="N22" s="73"/>
      <c r="O22" s="23">
        <f t="shared" si="1"/>
        <v>22</v>
      </c>
      <c r="P22" s="23">
        <v>14</v>
      </c>
      <c r="Q22" s="23">
        <f t="shared" si="2"/>
        <v>8</v>
      </c>
      <c r="R22" s="120">
        <v>0.36</v>
      </c>
    </row>
    <row r="23" spans="1:18" s="3" customFormat="1" ht="18">
      <c r="A23" s="19" t="s">
        <v>7</v>
      </c>
      <c r="B23" s="19"/>
      <c r="C23" s="24">
        <f t="shared" ref="C23:K23" si="3">SUM(C15:C22)</f>
        <v>12</v>
      </c>
      <c r="D23" s="24">
        <f t="shared" si="3"/>
        <v>10</v>
      </c>
      <c r="E23" s="24">
        <f t="shared" si="3"/>
        <v>11</v>
      </c>
      <c r="F23" s="24">
        <f t="shared" si="3"/>
        <v>11</v>
      </c>
      <c r="G23" s="24">
        <f t="shared" si="3"/>
        <v>26</v>
      </c>
      <c r="H23" s="24">
        <f t="shared" si="3"/>
        <v>12</v>
      </c>
      <c r="I23" s="24">
        <f t="shared" si="3"/>
        <v>23</v>
      </c>
      <c r="J23" s="24">
        <f t="shared" si="3"/>
        <v>13</v>
      </c>
      <c r="K23" s="24">
        <f t="shared" si="3"/>
        <v>13</v>
      </c>
      <c r="L23" s="24"/>
      <c r="M23" s="24"/>
      <c r="N23" s="24"/>
      <c r="O23" s="86">
        <f t="shared" ref="O23:Q23" si="4">SUM(O15:O22)</f>
        <v>131</v>
      </c>
      <c r="P23" s="86">
        <f t="shared" si="4"/>
        <v>101</v>
      </c>
      <c r="Q23" s="86">
        <f t="shared" si="4"/>
        <v>30</v>
      </c>
      <c r="R23" s="125">
        <v>0.23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4"/>
      <c r="O24" s="95"/>
      <c r="P24" s="10"/>
      <c r="Q24" s="95"/>
      <c r="R24" s="109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4"/>
      <c r="O25" s="95"/>
      <c r="P25" s="10"/>
      <c r="Q25" s="95"/>
      <c r="R25" s="109"/>
    </row>
    <row r="26" spans="1:18" s="3" customFormat="1" ht="18">
      <c r="A26" s="6" t="s">
        <v>69</v>
      </c>
      <c r="B26" s="6"/>
      <c r="C26" s="21">
        <v>7</v>
      </c>
      <c r="D26" s="27">
        <v>3</v>
      </c>
      <c r="E26" s="21">
        <v>2</v>
      </c>
      <c r="F26" s="21">
        <v>5</v>
      </c>
      <c r="G26" s="21">
        <v>4</v>
      </c>
      <c r="H26" s="21">
        <v>2</v>
      </c>
      <c r="I26" s="20">
        <v>3</v>
      </c>
      <c r="J26" s="21">
        <v>2</v>
      </c>
      <c r="K26" s="21">
        <v>6</v>
      </c>
      <c r="L26" s="21"/>
      <c r="M26" s="21"/>
      <c r="N26" s="70"/>
      <c r="O26" s="21">
        <f t="shared" ref="O26:O38" si="5">+SUM(C26:N26)</f>
        <v>34</v>
      </c>
      <c r="P26" s="21">
        <v>33</v>
      </c>
      <c r="Q26" s="21">
        <f t="shared" ref="Q26:Q27" si="6">SUM(O26-P26)</f>
        <v>1</v>
      </c>
      <c r="R26" s="119">
        <v>0.03</v>
      </c>
    </row>
    <row r="27" spans="1:18" s="3" customFormat="1" ht="18">
      <c r="A27" s="6" t="s">
        <v>10</v>
      </c>
      <c r="B27" s="6"/>
      <c r="C27" s="21">
        <v>1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/>
      <c r="M27" s="21"/>
      <c r="N27" s="70"/>
      <c r="O27" s="21">
        <f t="shared" si="5"/>
        <v>1</v>
      </c>
      <c r="P27" s="21">
        <v>0</v>
      </c>
      <c r="Q27" s="21">
        <f t="shared" si="6"/>
        <v>1</v>
      </c>
      <c r="R27" s="122">
        <v>1</v>
      </c>
    </row>
    <row r="28" spans="1:18" s="3" customFormat="1" ht="18">
      <c r="A28" s="6" t="s">
        <v>11</v>
      </c>
      <c r="B28" s="6"/>
      <c r="C28" s="21">
        <v>4</v>
      </c>
      <c r="D28" s="27">
        <v>5</v>
      </c>
      <c r="E28" s="21">
        <v>0</v>
      </c>
      <c r="F28" s="21">
        <v>10</v>
      </c>
      <c r="G28" s="21">
        <v>7</v>
      </c>
      <c r="H28" s="21">
        <v>7</v>
      </c>
      <c r="I28" s="20">
        <v>2</v>
      </c>
      <c r="J28" s="21">
        <v>4</v>
      </c>
      <c r="K28" s="21">
        <v>3</v>
      </c>
      <c r="L28" s="21"/>
      <c r="M28" s="21"/>
      <c r="N28" s="70"/>
      <c r="O28" s="21">
        <f t="shared" si="5"/>
        <v>42</v>
      </c>
      <c r="P28" s="21">
        <v>46</v>
      </c>
      <c r="Q28" s="21">
        <f t="shared" ref="Q28:Q38" si="7">SUM(O28-P28)</f>
        <v>-4</v>
      </c>
      <c r="R28" s="119">
        <v>-0.09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1</v>
      </c>
      <c r="F29" s="21">
        <v>0</v>
      </c>
      <c r="G29" s="21">
        <v>0</v>
      </c>
      <c r="H29" s="21">
        <v>0</v>
      </c>
      <c r="I29" s="20">
        <v>0</v>
      </c>
      <c r="J29" s="21">
        <v>2</v>
      </c>
      <c r="K29" s="21">
        <v>0</v>
      </c>
      <c r="L29" s="21"/>
      <c r="M29" s="21"/>
      <c r="N29" s="70"/>
      <c r="O29" s="21">
        <f t="shared" si="5"/>
        <v>3</v>
      </c>
      <c r="P29" s="21">
        <v>8</v>
      </c>
      <c r="Q29" s="21">
        <f t="shared" si="7"/>
        <v>-5</v>
      </c>
      <c r="R29" s="119">
        <v>-0.62</v>
      </c>
    </row>
    <row r="30" spans="1:18" s="3" customFormat="1" ht="18">
      <c r="A30" s="6" t="s">
        <v>16</v>
      </c>
      <c r="B30" s="6"/>
      <c r="C30" s="21">
        <v>3</v>
      </c>
      <c r="D30" s="27">
        <v>1</v>
      </c>
      <c r="E30" s="21">
        <v>4</v>
      </c>
      <c r="F30" s="21">
        <v>1</v>
      </c>
      <c r="G30" s="21">
        <v>2</v>
      </c>
      <c r="H30" s="21">
        <v>7</v>
      </c>
      <c r="I30" s="20">
        <v>7</v>
      </c>
      <c r="J30" s="21">
        <v>6</v>
      </c>
      <c r="K30" s="21">
        <v>3</v>
      </c>
      <c r="L30" s="21"/>
      <c r="M30" s="21"/>
      <c r="N30" s="70"/>
      <c r="O30" s="21">
        <f t="shared" si="5"/>
        <v>34</v>
      </c>
      <c r="P30" s="21">
        <v>36</v>
      </c>
      <c r="Q30" s="21">
        <f t="shared" si="7"/>
        <v>-2</v>
      </c>
      <c r="R30" s="119">
        <v>-0.06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1</v>
      </c>
      <c r="H31" s="21">
        <v>0</v>
      </c>
      <c r="I31" s="20">
        <v>1</v>
      </c>
      <c r="J31" s="21">
        <v>0</v>
      </c>
      <c r="K31" s="21">
        <v>1</v>
      </c>
      <c r="L31" s="21"/>
      <c r="M31" s="21"/>
      <c r="N31" s="70"/>
      <c r="O31" s="21">
        <f t="shared" si="5"/>
        <v>3</v>
      </c>
      <c r="P31" s="21">
        <v>0</v>
      </c>
      <c r="Q31" s="21">
        <f t="shared" si="7"/>
        <v>3</v>
      </c>
      <c r="R31" s="119">
        <v>3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/>
      <c r="M32" s="21"/>
      <c r="N32" s="70"/>
      <c r="O32" s="21">
        <f t="shared" si="5"/>
        <v>0</v>
      </c>
      <c r="P32" s="21">
        <v>1</v>
      </c>
      <c r="Q32" s="21">
        <f t="shared" si="7"/>
        <v>-1</v>
      </c>
      <c r="R32" s="119">
        <v>-1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4</v>
      </c>
      <c r="G33" s="21">
        <v>1</v>
      </c>
      <c r="H33" s="21">
        <v>3</v>
      </c>
      <c r="I33" s="20">
        <v>1</v>
      </c>
      <c r="J33" s="21">
        <v>5</v>
      </c>
      <c r="K33" s="21">
        <v>0</v>
      </c>
      <c r="L33" s="21"/>
      <c r="M33" s="21"/>
      <c r="N33" s="70"/>
      <c r="O33" s="21">
        <f t="shared" si="5"/>
        <v>16</v>
      </c>
      <c r="P33" s="21">
        <v>22</v>
      </c>
      <c r="Q33" s="21">
        <f t="shared" si="7"/>
        <v>-6</v>
      </c>
      <c r="R33" s="119">
        <v>-0.27</v>
      </c>
    </row>
    <row r="34" spans="1:19" s="3" customFormat="1" ht="18">
      <c r="A34" s="6" t="s">
        <v>70</v>
      </c>
      <c r="B34" s="6"/>
      <c r="C34" s="21">
        <v>1</v>
      </c>
      <c r="D34" s="27">
        <v>2</v>
      </c>
      <c r="E34" s="21">
        <v>3</v>
      </c>
      <c r="F34" s="21">
        <v>3</v>
      </c>
      <c r="G34" s="21">
        <v>1</v>
      </c>
      <c r="H34" s="21">
        <v>3</v>
      </c>
      <c r="I34" s="20">
        <v>3</v>
      </c>
      <c r="J34" s="21">
        <v>1</v>
      </c>
      <c r="K34" s="21">
        <v>4</v>
      </c>
      <c r="L34" s="21"/>
      <c r="M34" s="21"/>
      <c r="N34" s="70"/>
      <c r="O34" s="21">
        <f t="shared" si="5"/>
        <v>21</v>
      </c>
      <c r="P34" s="21">
        <v>30</v>
      </c>
      <c r="Q34" s="21">
        <f t="shared" si="7"/>
        <v>-9</v>
      </c>
      <c r="R34" s="119">
        <v>-0.3</v>
      </c>
    </row>
    <row r="35" spans="1:19" s="3" customFormat="1" ht="18">
      <c r="A35" s="6" t="s">
        <v>66</v>
      </c>
      <c r="B35" s="17"/>
      <c r="C35" s="21">
        <v>0</v>
      </c>
      <c r="D35" s="27">
        <v>0</v>
      </c>
      <c r="E35" s="21">
        <v>1</v>
      </c>
      <c r="F35" s="21">
        <v>1</v>
      </c>
      <c r="G35" s="21">
        <v>0</v>
      </c>
      <c r="H35" s="21">
        <v>3</v>
      </c>
      <c r="I35" s="20">
        <v>0</v>
      </c>
      <c r="J35" s="21">
        <v>1</v>
      </c>
      <c r="K35" s="21">
        <v>2</v>
      </c>
      <c r="L35" s="21"/>
      <c r="M35" s="21"/>
      <c r="N35" s="70"/>
      <c r="O35" s="21">
        <f t="shared" si="5"/>
        <v>8</v>
      </c>
      <c r="P35" s="21">
        <v>13</v>
      </c>
      <c r="Q35" s="21">
        <f t="shared" si="7"/>
        <v>-5</v>
      </c>
      <c r="R35" s="119">
        <v>-0.38</v>
      </c>
    </row>
    <row r="36" spans="1:19" s="3" customFormat="1" ht="18">
      <c r="A36" s="6" t="s">
        <v>20</v>
      </c>
      <c r="B36" s="17"/>
      <c r="C36" s="21">
        <v>7</v>
      </c>
      <c r="D36" s="27">
        <v>8</v>
      </c>
      <c r="E36" s="21">
        <v>7</v>
      </c>
      <c r="F36" s="21">
        <v>4</v>
      </c>
      <c r="G36" s="21">
        <v>10</v>
      </c>
      <c r="H36" s="21">
        <v>10</v>
      </c>
      <c r="I36" s="20">
        <v>7</v>
      </c>
      <c r="J36" s="21">
        <v>6</v>
      </c>
      <c r="K36" s="21">
        <v>3</v>
      </c>
      <c r="L36" s="21"/>
      <c r="M36" s="21"/>
      <c r="N36" s="70"/>
      <c r="O36" s="21">
        <f t="shared" si="5"/>
        <v>62</v>
      </c>
      <c r="P36" s="21">
        <v>62</v>
      </c>
      <c r="Q36" s="21">
        <f t="shared" si="7"/>
        <v>0</v>
      </c>
      <c r="R36" s="119">
        <v>0</v>
      </c>
    </row>
    <row r="37" spans="1:19" s="3" customFormat="1" ht="18">
      <c r="A37" s="6" t="s">
        <v>71</v>
      </c>
      <c r="B37" s="17"/>
      <c r="C37" s="21">
        <v>4</v>
      </c>
      <c r="D37" s="27">
        <v>4</v>
      </c>
      <c r="E37" s="21">
        <v>6</v>
      </c>
      <c r="F37" s="21">
        <v>7</v>
      </c>
      <c r="G37" s="21">
        <v>2</v>
      </c>
      <c r="H37" s="21">
        <v>6</v>
      </c>
      <c r="I37" s="20">
        <v>7</v>
      </c>
      <c r="J37" s="21">
        <v>7</v>
      </c>
      <c r="K37" s="21">
        <v>4</v>
      </c>
      <c r="L37" s="21"/>
      <c r="M37" s="21"/>
      <c r="N37" s="70"/>
      <c r="O37" s="21">
        <f t="shared" si="5"/>
        <v>47</v>
      </c>
      <c r="P37" s="21">
        <v>38</v>
      </c>
      <c r="Q37" s="21">
        <f t="shared" si="7"/>
        <v>9</v>
      </c>
      <c r="R37" s="119">
        <v>0.19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1</v>
      </c>
      <c r="F38" s="23">
        <v>1</v>
      </c>
      <c r="G38" s="23">
        <v>0</v>
      </c>
      <c r="H38" s="23">
        <v>0</v>
      </c>
      <c r="I38" s="22">
        <v>1</v>
      </c>
      <c r="J38" s="23">
        <v>0</v>
      </c>
      <c r="K38" s="23">
        <v>0</v>
      </c>
      <c r="L38" s="23"/>
      <c r="M38" s="23"/>
      <c r="N38" s="73"/>
      <c r="O38" s="23">
        <f t="shared" si="5"/>
        <v>3</v>
      </c>
      <c r="P38" s="23">
        <v>1</v>
      </c>
      <c r="Q38" s="23">
        <f t="shared" si="7"/>
        <v>2</v>
      </c>
      <c r="R38" s="120">
        <v>0.67</v>
      </c>
    </row>
    <row r="39" spans="1:19" s="3" customFormat="1" ht="18">
      <c r="A39" s="19" t="s">
        <v>7</v>
      </c>
      <c r="B39" s="19"/>
      <c r="C39" s="24">
        <f t="shared" ref="C39:K39" si="8">SUM(C26:C38)</f>
        <v>27</v>
      </c>
      <c r="D39" s="24">
        <f t="shared" si="8"/>
        <v>24</v>
      </c>
      <c r="E39" s="24">
        <f t="shared" si="8"/>
        <v>26</v>
      </c>
      <c r="F39" s="24">
        <f t="shared" si="8"/>
        <v>36</v>
      </c>
      <c r="G39" s="24">
        <f t="shared" si="8"/>
        <v>28</v>
      </c>
      <c r="H39" s="24">
        <f t="shared" si="8"/>
        <v>41</v>
      </c>
      <c r="I39" s="24">
        <f t="shared" si="8"/>
        <v>32</v>
      </c>
      <c r="J39" s="24">
        <f t="shared" si="8"/>
        <v>34</v>
      </c>
      <c r="K39" s="24">
        <f t="shared" si="8"/>
        <v>26</v>
      </c>
      <c r="L39" s="24"/>
      <c r="M39" s="24"/>
      <c r="N39" s="24"/>
      <c r="O39" s="89">
        <f t="shared" ref="O39:Q39" si="9">SUM(O26:O38)</f>
        <v>274</v>
      </c>
      <c r="P39" s="89">
        <f t="shared" si="9"/>
        <v>290</v>
      </c>
      <c r="Q39" s="89">
        <f t="shared" si="9"/>
        <v>-16</v>
      </c>
      <c r="R39" s="125">
        <v>-0.06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4"/>
      <c r="O40" s="95"/>
      <c r="P40" s="11"/>
      <c r="Q40" s="95"/>
      <c r="R40" s="109"/>
    </row>
    <row r="41" spans="1:19" s="3" customFormat="1" ht="18">
      <c r="A41" s="19" t="s">
        <v>22</v>
      </c>
      <c r="B41" s="19"/>
      <c r="C41" s="24">
        <f t="shared" ref="C41:K41" si="10">SUM(C39+C23)</f>
        <v>39</v>
      </c>
      <c r="D41" s="24">
        <f t="shared" si="10"/>
        <v>34</v>
      </c>
      <c r="E41" s="24">
        <f t="shared" si="10"/>
        <v>37</v>
      </c>
      <c r="F41" s="24">
        <f t="shared" si="10"/>
        <v>47</v>
      </c>
      <c r="G41" s="24">
        <f t="shared" si="10"/>
        <v>54</v>
      </c>
      <c r="H41" s="24">
        <f t="shared" si="10"/>
        <v>53</v>
      </c>
      <c r="I41" s="24">
        <f t="shared" si="10"/>
        <v>55</v>
      </c>
      <c r="J41" s="24">
        <f t="shared" si="10"/>
        <v>47</v>
      </c>
      <c r="K41" s="24">
        <f t="shared" si="10"/>
        <v>39</v>
      </c>
      <c r="L41" s="24"/>
      <c r="M41" s="24"/>
      <c r="N41" s="24"/>
      <c r="O41" s="89">
        <f t="shared" ref="O41:Q41" si="11">SUM(O39+O23)</f>
        <v>405</v>
      </c>
      <c r="P41" s="24">
        <f t="shared" si="11"/>
        <v>391</v>
      </c>
      <c r="Q41" s="24">
        <f t="shared" si="11"/>
        <v>14</v>
      </c>
      <c r="R41" s="124">
        <v>0.03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4"/>
      <c r="O42" s="95"/>
      <c r="P42" s="63"/>
      <c r="Q42" s="95"/>
      <c r="R42" s="111"/>
    </row>
    <row r="43" spans="1:19" s="3" customFormat="1" ht="18">
      <c r="A43" s="6" t="s">
        <v>23</v>
      </c>
      <c r="B43" s="6"/>
      <c r="C43" s="21">
        <v>22</v>
      </c>
      <c r="D43" s="21">
        <v>9</v>
      </c>
      <c r="E43" s="21">
        <v>8</v>
      </c>
      <c r="F43" s="21">
        <v>9</v>
      </c>
      <c r="G43" s="21">
        <v>34</v>
      </c>
      <c r="H43" s="21">
        <v>3</v>
      </c>
      <c r="I43" s="21">
        <v>8</v>
      </c>
      <c r="J43" s="21">
        <v>16</v>
      </c>
      <c r="K43" s="21">
        <v>4</v>
      </c>
      <c r="L43" s="21"/>
      <c r="M43" s="21"/>
      <c r="N43" s="70"/>
      <c r="O43" s="21">
        <f t="shared" ref="O43:O46" si="12">+SUM(C43:N43)</f>
        <v>113</v>
      </c>
      <c r="P43" s="21">
        <v>177</v>
      </c>
      <c r="Q43" s="21">
        <f t="shared" ref="Q43:Q46" si="13">SUM(O43-P43)</f>
        <v>-64</v>
      </c>
      <c r="R43" s="131">
        <v>-0.36</v>
      </c>
    </row>
    <row r="44" spans="1:19" s="3" customFormat="1" ht="18">
      <c r="A44" s="6" t="s">
        <v>24</v>
      </c>
      <c r="B44" s="6"/>
      <c r="C44" s="21">
        <v>100</v>
      </c>
      <c r="D44" s="21">
        <v>100</v>
      </c>
      <c r="E44" s="21">
        <v>139</v>
      </c>
      <c r="F44" s="21">
        <v>142</v>
      </c>
      <c r="G44" s="21">
        <v>165</v>
      </c>
      <c r="H44" s="21">
        <v>108</v>
      </c>
      <c r="I44" s="21">
        <v>80</v>
      </c>
      <c r="J44" s="21">
        <v>78</v>
      </c>
      <c r="K44" s="21">
        <v>91</v>
      </c>
      <c r="L44" s="21"/>
      <c r="M44" s="21"/>
      <c r="N44" s="70"/>
      <c r="O44" s="21">
        <f t="shared" si="12"/>
        <v>1003</v>
      </c>
      <c r="P44" s="21">
        <v>1458</v>
      </c>
      <c r="Q44" s="21">
        <f t="shared" si="13"/>
        <v>-455</v>
      </c>
      <c r="R44" s="131">
        <v>-0.31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16</v>
      </c>
      <c r="F45" s="21">
        <v>12</v>
      </c>
      <c r="G45" s="21">
        <v>7</v>
      </c>
      <c r="H45" s="21">
        <v>12</v>
      </c>
      <c r="I45" s="21">
        <v>7</v>
      </c>
      <c r="J45" s="21">
        <v>10</v>
      </c>
      <c r="K45" s="21">
        <v>9</v>
      </c>
      <c r="L45" s="21"/>
      <c r="M45" s="21"/>
      <c r="N45" s="70"/>
      <c r="O45" s="21">
        <f t="shared" si="12"/>
        <v>91</v>
      </c>
      <c r="P45" s="21">
        <v>93</v>
      </c>
      <c r="Q45" s="21">
        <f t="shared" si="13"/>
        <v>-2</v>
      </c>
      <c r="R45" s="131">
        <v>-0.02</v>
      </c>
    </row>
    <row r="46" spans="1:19" s="3" customFormat="1" ht="18">
      <c r="A46" s="6" t="s">
        <v>26</v>
      </c>
      <c r="B46" s="6"/>
      <c r="C46" s="21">
        <v>21</v>
      </c>
      <c r="D46" s="21">
        <v>10</v>
      </c>
      <c r="E46" s="21">
        <v>19</v>
      </c>
      <c r="F46" s="21">
        <v>14</v>
      </c>
      <c r="G46" s="21">
        <v>17</v>
      </c>
      <c r="H46" s="21">
        <v>20</v>
      </c>
      <c r="I46" s="21">
        <v>22</v>
      </c>
      <c r="J46" s="21">
        <v>7</v>
      </c>
      <c r="K46" s="21">
        <v>22</v>
      </c>
      <c r="L46" s="21"/>
      <c r="M46" s="21"/>
      <c r="N46" s="70"/>
      <c r="O46" s="21">
        <f t="shared" si="12"/>
        <v>152</v>
      </c>
      <c r="P46" s="21">
        <v>159</v>
      </c>
      <c r="Q46" s="21">
        <f t="shared" si="13"/>
        <v>-7</v>
      </c>
      <c r="R46" s="131">
        <v>-0.04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7"/>
      <c r="P47" s="64"/>
      <c r="Q47" s="97"/>
      <c r="R47" s="112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7"/>
      <c r="P48" s="64"/>
      <c r="Q48" s="97"/>
      <c r="R48" s="109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98"/>
      <c r="P49" s="14"/>
      <c r="Q49" s="98"/>
      <c r="R49" s="98"/>
    </row>
    <row r="50" spans="1:21" s="3" customFormat="1" ht="15.6" customHeight="1">
      <c r="A50" s="19"/>
      <c r="B50" s="19"/>
      <c r="C50" s="10"/>
      <c r="D50" s="10"/>
      <c r="E50" s="15"/>
      <c r="F50" s="15"/>
      <c r="G50" s="58"/>
      <c r="H50" s="15"/>
      <c r="I50" s="15"/>
      <c r="J50" s="15"/>
      <c r="K50" s="15"/>
      <c r="L50" s="15"/>
      <c r="M50" s="10"/>
      <c r="N50" s="75"/>
      <c r="O50" s="126" t="s">
        <v>44</v>
      </c>
      <c r="P50" s="14" t="s">
        <v>44</v>
      </c>
      <c r="Q50" s="14" t="s">
        <v>74</v>
      </c>
      <c r="R50" s="113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76" t="s">
        <v>56</v>
      </c>
      <c r="O51" s="127" t="s">
        <v>83</v>
      </c>
      <c r="P51" s="61">
        <v>2021</v>
      </c>
      <c r="Q51" s="128" t="s">
        <v>84</v>
      </c>
      <c r="R51" s="130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/>
      <c r="M52" s="21"/>
      <c r="N52" s="70"/>
      <c r="O52" s="21">
        <f t="shared" ref="O52:O70" si="14">+SUM(C52:N52)</f>
        <v>0</v>
      </c>
      <c r="P52" s="21">
        <v>0</v>
      </c>
      <c r="Q52" s="21">
        <f t="shared" ref="Q52:Q70" si="15">SUM(O52-P52)</f>
        <v>0</v>
      </c>
      <c r="R52" s="122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/>
      <c r="N53" s="70"/>
      <c r="O53" s="21">
        <f t="shared" si="14"/>
        <v>0</v>
      </c>
      <c r="P53" s="21">
        <v>1</v>
      </c>
      <c r="Q53" s="21">
        <f t="shared" si="15"/>
        <v>-1</v>
      </c>
      <c r="R53" s="122">
        <v>-1</v>
      </c>
    </row>
    <row r="54" spans="1:21" s="3" customFormat="1" ht="18">
      <c r="A54" s="6" t="s">
        <v>10</v>
      </c>
      <c r="B54" s="6"/>
      <c r="C54" s="21">
        <v>1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/>
      <c r="N54" s="70"/>
      <c r="O54" s="21">
        <f t="shared" si="14"/>
        <v>1</v>
      </c>
      <c r="P54" s="21">
        <v>0</v>
      </c>
      <c r="Q54" s="21">
        <f t="shared" si="15"/>
        <v>1</v>
      </c>
      <c r="R54" s="122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/>
      <c r="M55" s="21"/>
      <c r="N55" s="70"/>
      <c r="O55" s="21">
        <f t="shared" si="14"/>
        <v>2</v>
      </c>
      <c r="P55" s="21">
        <v>2</v>
      </c>
      <c r="Q55" s="21">
        <f t="shared" si="15"/>
        <v>0</v>
      </c>
      <c r="R55" s="122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/>
      <c r="M56" s="21"/>
      <c r="N56" s="70"/>
      <c r="O56" s="21">
        <f t="shared" si="14"/>
        <v>1</v>
      </c>
      <c r="P56" s="21">
        <v>0</v>
      </c>
      <c r="Q56" s="21">
        <f t="shared" si="15"/>
        <v>1</v>
      </c>
      <c r="R56" s="122">
        <v>1</v>
      </c>
    </row>
    <row r="57" spans="1:21" s="3" customFormat="1" ht="18">
      <c r="A57" s="6" t="s">
        <v>13</v>
      </c>
      <c r="B57" s="6"/>
      <c r="C57" s="21">
        <v>1</v>
      </c>
      <c r="D57" s="20">
        <v>0</v>
      </c>
      <c r="E57" s="21">
        <v>0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/>
      <c r="M57" s="21"/>
      <c r="N57" s="70"/>
      <c r="O57" s="21">
        <f t="shared" si="14"/>
        <v>2</v>
      </c>
      <c r="P57" s="21">
        <v>4</v>
      </c>
      <c r="Q57" s="21">
        <f t="shared" si="15"/>
        <v>-2</v>
      </c>
      <c r="R57" s="122">
        <v>-0.5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/>
      <c r="M58" s="21"/>
      <c r="N58" s="70"/>
      <c r="O58" s="21">
        <f t="shared" si="14"/>
        <v>0</v>
      </c>
      <c r="P58" s="21">
        <v>1</v>
      </c>
      <c r="Q58" s="21">
        <f t="shared" si="15"/>
        <v>-1</v>
      </c>
      <c r="R58" s="122">
        <v>-1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1</v>
      </c>
      <c r="F59" s="21">
        <v>0</v>
      </c>
      <c r="G59" s="21">
        <v>0</v>
      </c>
      <c r="H59" s="21">
        <v>1</v>
      </c>
      <c r="I59" s="21">
        <v>3</v>
      </c>
      <c r="J59" s="21">
        <v>1</v>
      </c>
      <c r="K59" s="21">
        <v>0</v>
      </c>
      <c r="L59" s="21"/>
      <c r="M59" s="21"/>
      <c r="N59" s="70"/>
      <c r="O59" s="21">
        <f t="shared" si="14"/>
        <v>7</v>
      </c>
      <c r="P59" s="21">
        <v>4</v>
      </c>
      <c r="Q59" s="21">
        <f t="shared" si="15"/>
        <v>3</v>
      </c>
      <c r="R59" s="122">
        <v>0.43</v>
      </c>
    </row>
    <row r="60" spans="1:21" s="3" customFormat="1" ht="18">
      <c r="A60" s="6" t="s">
        <v>29</v>
      </c>
      <c r="B60" s="6"/>
      <c r="C60" s="21">
        <v>6</v>
      </c>
      <c r="D60" s="20">
        <v>1</v>
      </c>
      <c r="E60" s="21">
        <v>3</v>
      </c>
      <c r="F60" s="21">
        <v>5</v>
      </c>
      <c r="G60" s="21">
        <v>6</v>
      </c>
      <c r="H60" s="21">
        <v>2</v>
      </c>
      <c r="I60" s="21">
        <v>2</v>
      </c>
      <c r="J60" s="21">
        <v>3</v>
      </c>
      <c r="K60" s="21">
        <v>2</v>
      </c>
      <c r="L60" s="21"/>
      <c r="M60" s="21"/>
      <c r="N60" s="70"/>
      <c r="O60" s="21">
        <f t="shared" si="14"/>
        <v>30</v>
      </c>
      <c r="P60" s="21">
        <v>19</v>
      </c>
      <c r="Q60" s="21">
        <f t="shared" si="15"/>
        <v>11</v>
      </c>
      <c r="R60" s="122">
        <v>0.37</v>
      </c>
    </row>
    <row r="61" spans="1:21" s="3" customFormat="1" ht="18">
      <c r="A61" s="6" t="s">
        <v>16</v>
      </c>
      <c r="B61" s="6"/>
      <c r="C61" s="21">
        <v>1</v>
      </c>
      <c r="D61" s="20">
        <v>0</v>
      </c>
      <c r="E61" s="21">
        <v>1</v>
      </c>
      <c r="F61" s="21">
        <v>0</v>
      </c>
      <c r="G61" s="21">
        <v>0</v>
      </c>
      <c r="H61" s="21">
        <v>0</v>
      </c>
      <c r="I61" s="21">
        <v>1</v>
      </c>
      <c r="J61" s="21">
        <v>0</v>
      </c>
      <c r="K61" s="21">
        <v>1</v>
      </c>
      <c r="L61" s="21"/>
      <c r="M61" s="21"/>
      <c r="N61" s="77"/>
      <c r="O61" s="21">
        <f t="shared" si="14"/>
        <v>4</v>
      </c>
      <c r="P61" s="21">
        <v>6</v>
      </c>
      <c r="Q61" s="21">
        <f t="shared" si="15"/>
        <v>-2</v>
      </c>
      <c r="R61" s="122">
        <v>-0.33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1</v>
      </c>
      <c r="J62" s="21">
        <v>1</v>
      </c>
      <c r="K62" s="21">
        <v>0</v>
      </c>
      <c r="L62" s="21"/>
      <c r="M62" s="21"/>
      <c r="N62" s="70"/>
      <c r="O62" s="21">
        <f t="shared" si="14"/>
        <v>2</v>
      </c>
      <c r="P62" s="21">
        <v>5</v>
      </c>
      <c r="Q62" s="21">
        <f t="shared" si="15"/>
        <v>-3</v>
      </c>
      <c r="R62" s="122">
        <v>-0.6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1</v>
      </c>
      <c r="H63" s="21">
        <v>0</v>
      </c>
      <c r="I63" s="21">
        <v>1</v>
      </c>
      <c r="J63" s="21">
        <v>0</v>
      </c>
      <c r="K63" s="21">
        <v>1</v>
      </c>
      <c r="L63" s="21"/>
      <c r="M63" s="21"/>
      <c r="N63" s="70"/>
      <c r="O63" s="21">
        <f t="shared" si="14"/>
        <v>3</v>
      </c>
      <c r="P63" s="21">
        <v>0</v>
      </c>
      <c r="Q63" s="21">
        <f t="shared" si="15"/>
        <v>3</v>
      </c>
      <c r="R63" s="122">
        <v>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1</v>
      </c>
      <c r="F64" s="21">
        <v>1</v>
      </c>
      <c r="G64" s="21">
        <v>2</v>
      </c>
      <c r="H64" s="21">
        <v>1</v>
      </c>
      <c r="I64" s="21">
        <v>1</v>
      </c>
      <c r="J64" s="21">
        <v>5</v>
      </c>
      <c r="K64" s="21">
        <v>0</v>
      </c>
      <c r="L64" s="21"/>
      <c r="M64" s="21"/>
      <c r="N64" s="70"/>
      <c r="O64" s="21">
        <f t="shared" si="14"/>
        <v>12</v>
      </c>
      <c r="P64" s="21">
        <v>18</v>
      </c>
      <c r="Q64" s="21">
        <f t="shared" si="15"/>
        <v>-6</v>
      </c>
      <c r="R64" s="122">
        <v>-0.33</v>
      </c>
    </row>
    <row r="65" spans="1:19" s="3" customFormat="1" ht="18">
      <c r="A65" s="6" t="s">
        <v>67</v>
      </c>
      <c r="B65" s="6"/>
      <c r="C65" s="21">
        <v>0</v>
      </c>
      <c r="D65" s="20">
        <v>1</v>
      </c>
      <c r="E65" s="21">
        <v>1</v>
      </c>
      <c r="F65" s="21">
        <v>1</v>
      </c>
      <c r="G65" s="21">
        <v>0</v>
      </c>
      <c r="H65" s="21">
        <v>3</v>
      </c>
      <c r="I65" s="21">
        <v>0</v>
      </c>
      <c r="J65" s="21">
        <v>1</v>
      </c>
      <c r="K65" s="21">
        <v>4</v>
      </c>
      <c r="L65" s="21"/>
      <c r="M65" s="21"/>
      <c r="N65" s="70"/>
      <c r="O65" s="21">
        <f t="shared" si="14"/>
        <v>11</v>
      </c>
      <c r="P65" s="21">
        <v>12</v>
      </c>
      <c r="Q65" s="21">
        <f t="shared" si="15"/>
        <v>-1</v>
      </c>
      <c r="R65" s="122">
        <v>-0.08</v>
      </c>
    </row>
    <row r="66" spans="1:19" s="3" customFormat="1" ht="18">
      <c r="A66" s="6" t="s">
        <v>30</v>
      </c>
      <c r="B66" s="6"/>
      <c r="C66" s="21">
        <v>2</v>
      </c>
      <c r="D66" s="20">
        <v>2</v>
      </c>
      <c r="E66" s="21">
        <v>2</v>
      </c>
      <c r="F66" s="21">
        <v>3</v>
      </c>
      <c r="G66" s="21">
        <v>0</v>
      </c>
      <c r="H66" s="21">
        <v>2</v>
      </c>
      <c r="I66" s="21">
        <v>1</v>
      </c>
      <c r="J66" s="21">
        <v>1</v>
      </c>
      <c r="K66" s="21">
        <v>4</v>
      </c>
      <c r="L66" s="21"/>
      <c r="M66" s="21"/>
      <c r="N66" s="70"/>
      <c r="O66" s="21">
        <f t="shared" si="14"/>
        <v>17</v>
      </c>
      <c r="P66" s="21">
        <v>28</v>
      </c>
      <c r="Q66" s="21">
        <f t="shared" si="15"/>
        <v>-11</v>
      </c>
      <c r="R66" s="122">
        <v>-0.39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/>
      <c r="N67" s="70"/>
      <c r="O67" s="21">
        <f t="shared" si="14"/>
        <v>0</v>
      </c>
      <c r="P67" s="21">
        <v>0</v>
      </c>
      <c r="Q67" s="21">
        <f t="shared" si="15"/>
        <v>0</v>
      </c>
      <c r="R67" s="122">
        <v>0</v>
      </c>
    </row>
    <row r="68" spans="1:19" s="3" customFormat="1" ht="18">
      <c r="A68" s="6" t="s">
        <v>20</v>
      </c>
      <c r="B68" s="6"/>
      <c r="C68" s="21">
        <v>2</v>
      </c>
      <c r="D68" s="20">
        <v>6</v>
      </c>
      <c r="E68" s="21">
        <v>7</v>
      </c>
      <c r="F68" s="21">
        <v>4</v>
      </c>
      <c r="G68" s="21">
        <v>4</v>
      </c>
      <c r="H68" s="21">
        <v>6</v>
      </c>
      <c r="I68" s="21">
        <v>3</v>
      </c>
      <c r="J68" s="21">
        <v>4</v>
      </c>
      <c r="K68" s="21">
        <v>2</v>
      </c>
      <c r="L68" s="21"/>
      <c r="M68" s="21"/>
      <c r="N68" s="70"/>
      <c r="O68" s="21">
        <f t="shared" si="14"/>
        <v>38</v>
      </c>
      <c r="P68" s="21">
        <v>43</v>
      </c>
      <c r="Q68" s="21">
        <f t="shared" si="15"/>
        <v>-5</v>
      </c>
      <c r="R68" s="122">
        <v>-0.12</v>
      </c>
    </row>
    <row r="69" spans="1:19" s="3" customFormat="1" ht="18">
      <c r="A69" s="6" t="s">
        <v>21</v>
      </c>
      <c r="B69" s="6"/>
      <c r="C69" s="21">
        <v>3</v>
      </c>
      <c r="D69" s="20">
        <v>4</v>
      </c>
      <c r="E69" s="21">
        <v>5</v>
      </c>
      <c r="F69" s="21">
        <v>2</v>
      </c>
      <c r="G69" s="21">
        <v>3</v>
      </c>
      <c r="H69" s="21">
        <v>2</v>
      </c>
      <c r="I69" s="21">
        <v>3</v>
      </c>
      <c r="J69" s="21">
        <v>3</v>
      </c>
      <c r="K69" s="21">
        <v>4</v>
      </c>
      <c r="L69" s="21"/>
      <c r="M69" s="21"/>
      <c r="N69" s="70"/>
      <c r="O69" s="21">
        <f t="shared" si="14"/>
        <v>29</v>
      </c>
      <c r="P69" s="21">
        <v>18</v>
      </c>
      <c r="Q69" s="21">
        <f t="shared" si="15"/>
        <v>11</v>
      </c>
      <c r="R69" s="122">
        <v>0.38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/>
      <c r="N70" s="73"/>
      <c r="O70" s="23">
        <f t="shared" si="14"/>
        <v>0</v>
      </c>
      <c r="P70" s="23">
        <v>0</v>
      </c>
      <c r="Q70" s="23">
        <f t="shared" si="15"/>
        <v>0</v>
      </c>
      <c r="R70" s="123">
        <v>0</v>
      </c>
    </row>
    <row r="71" spans="1:19" s="3" customFormat="1" ht="16.2" customHeight="1">
      <c r="A71" s="37" t="s">
        <v>31</v>
      </c>
      <c r="B71" s="37"/>
      <c r="C71" s="30">
        <f t="shared" ref="C71:K71" si="16">SUM(C52:C70)</f>
        <v>16</v>
      </c>
      <c r="D71" s="30">
        <f t="shared" si="16"/>
        <v>16</v>
      </c>
      <c r="E71" s="30">
        <f t="shared" si="16"/>
        <v>21</v>
      </c>
      <c r="F71" s="30">
        <f t="shared" si="16"/>
        <v>17</v>
      </c>
      <c r="G71" s="30">
        <f t="shared" si="16"/>
        <v>16</v>
      </c>
      <c r="H71" s="30">
        <f t="shared" si="16"/>
        <v>18</v>
      </c>
      <c r="I71" s="30">
        <f t="shared" si="16"/>
        <v>16</v>
      </c>
      <c r="J71" s="30">
        <f t="shared" si="16"/>
        <v>20</v>
      </c>
      <c r="K71" s="30">
        <f t="shared" si="16"/>
        <v>19</v>
      </c>
      <c r="L71" s="30"/>
      <c r="M71" s="30"/>
      <c r="N71" s="30"/>
      <c r="O71" s="86">
        <f>SUM(O52:O70)</f>
        <v>159</v>
      </c>
      <c r="P71" s="86">
        <f>SUM(P52:P70)</f>
        <v>161</v>
      </c>
      <c r="Q71" s="86">
        <f>SUM(Q52:Q70)</f>
        <v>-2</v>
      </c>
      <c r="R71" s="124">
        <v>-0.01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2"/>
      <c r="O72" s="99"/>
      <c r="P72" s="65"/>
      <c r="Q72" s="114"/>
      <c r="R72" s="115"/>
    </row>
    <row r="73" spans="1:19" s="3" customFormat="1" ht="18">
      <c r="A73" s="6" t="s">
        <v>32</v>
      </c>
      <c r="B73" s="6"/>
      <c r="C73" s="21">
        <v>1199</v>
      </c>
      <c r="D73" s="26">
        <v>1153</v>
      </c>
      <c r="E73" s="21">
        <v>1326</v>
      </c>
      <c r="F73" s="21">
        <v>1454</v>
      </c>
      <c r="G73" s="21">
        <v>767</v>
      </c>
      <c r="H73" s="21">
        <v>1275</v>
      </c>
      <c r="I73" s="21">
        <v>1579</v>
      </c>
      <c r="J73" s="21">
        <v>674</v>
      </c>
      <c r="K73" s="28">
        <v>1527</v>
      </c>
      <c r="L73" s="21"/>
      <c r="M73" s="26"/>
      <c r="N73" s="77"/>
      <c r="O73" s="21">
        <f t="shared" ref="O73:O76" si="17">+SUM(C73:N73)</f>
        <v>10954</v>
      </c>
      <c r="P73" s="21">
        <v>22491</v>
      </c>
      <c r="Q73" s="21">
        <f t="shared" ref="Q73:Q76" si="18">SUM(O73-P73)</f>
        <v>-11537</v>
      </c>
      <c r="R73" s="122">
        <v>-0.51</v>
      </c>
    </row>
    <row r="74" spans="1:19" s="3" customFormat="1" ht="18">
      <c r="A74" s="38" t="s">
        <v>59</v>
      </c>
      <c r="B74" s="38"/>
      <c r="C74" s="31">
        <v>2097</v>
      </c>
      <c r="D74" s="32">
        <v>1812</v>
      </c>
      <c r="E74" s="31">
        <v>3238</v>
      </c>
      <c r="F74" s="31">
        <v>3280</v>
      </c>
      <c r="G74" s="31">
        <v>2582</v>
      </c>
      <c r="H74" s="31">
        <v>3264</v>
      </c>
      <c r="I74" s="31">
        <v>1978</v>
      </c>
      <c r="J74" s="32">
        <v>1798</v>
      </c>
      <c r="K74" s="41">
        <v>2842</v>
      </c>
      <c r="L74" s="31"/>
      <c r="M74" s="26"/>
      <c r="N74" s="77"/>
      <c r="O74" s="21">
        <f t="shared" si="17"/>
        <v>22891</v>
      </c>
      <c r="P74" s="21">
        <v>36606</v>
      </c>
      <c r="Q74" s="21">
        <f t="shared" si="18"/>
        <v>-13715</v>
      </c>
      <c r="R74" s="122">
        <v>-0.37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1630</v>
      </c>
      <c r="I75" s="33">
        <v>0</v>
      </c>
      <c r="J75" s="34">
        <v>0</v>
      </c>
      <c r="K75" s="33">
        <v>0</v>
      </c>
      <c r="L75" s="33"/>
      <c r="M75" s="68"/>
      <c r="N75" s="72"/>
      <c r="O75" s="23">
        <f t="shared" si="17"/>
        <v>1630</v>
      </c>
      <c r="P75" s="23">
        <v>1516</v>
      </c>
      <c r="Q75" s="23">
        <f t="shared" si="18"/>
        <v>114</v>
      </c>
      <c r="R75" s="123">
        <v>7.0000000000000007E-2</v>
      </c>
    </row>
    <row r="76" spans="1:19" s="3" customFormat="1" ht="14.7" customHeight="1">
      <c r="A76" s="19" t="s">
        <v>33</v>
      </c>
      <c r="B76" s="19"/>
      <c r="C76" s="30">
        <f t="shared" ref="C76:K76" si="19">SUM(C73:C75)</f>
        <v>3296</v>
      </c>
      <c r="D76" s="30">
        <f t="shared" si="19"/>
        <v>2965</v>
      </c>
      <c r="E76" s="30">
        <f t="shared" si="19"/>
        <v>4564</v>
      </c>
      <c r="F76" s="30">
        <f t="shared" si="19"/>
        <v>4734</v>
      </c>
      <c r="G76" s="30">
        <f t="shared" si="19"/>
        <v>3349</v>
      </c>
      <c r="H76" s="30">
        <f t="shared" si="19"/>
        <v>6169</v>
      </c>
      <c r="I76" s="30">
        <f t="shared" si="19"/>
        <v>3557</v>
      </c>
      <c r="J76" s="30">
        <f t="shared" si="19"/>
        <v>2472</v>
      </c>
      <c r="K76" s="30">
        <f t="shared" si="19"/>
        <v>4369</v>
      </c>
      <c r="L76" s="30"/>
      <c r="M76" s="30"/>
      <c r="N76" s="30"/>
      <c r="O76" s="25">
        <f t="shared" si="17"/>
        <v>35475</v>
      </c>
      <c r="P76" s="30">
        <f>SUM(P73:P75)</f>
        <v>60613</v>
      </c>
      <c r="Q76" s="25">
        <f t="shared" si="18"/>
        <v>-25138</v>
      </c>
      <c r="R76" s="124">
        <v>-0.41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83"/>
      <c r="O77" s="99"/>
      <c r="P77" s="65"/>
      <c r="Q77" s="96"/>
      <c r="R77" s="115"/>
    </row>
    <row r="78" spans="1:19" s="3" customFormat="1" ht="18">
      <c r="A78" s="6" t="s">
        <v>34</v>
      </c>
      <c r="B78" s="6"/>
      <c r="C78" s="21">
        <v>375</v>
      </c>
      <c r="D78" s="20">
        <v>100</v>
      </c>
      <c r="E78" s="21">
        <v>275</v>
      </c>
      <c r="F78" s="21">
        <v>275</v>
      </c>
      <c r="G78" s="21">
        <v>150</v>
      </c>
      <c r="H78" s="21">
        <v>425</v>
      </c>
      <c r="I78" s="21">
        <v>75</v>
      </c>
      <c r="J78" s="21">
        <v>225</v>
      </c>
      <c r="K78" s="21">
        <v>175</v>
      </c>
      <c r="L78" s="21"/>
      <c r="M78" s="21"/>
      <c r="N78" s="70"/>
      <c r="O78" s="21">
        <f t="shared" ref="O78:O84" si="20">+SUM(C78:N78)</f>
        <v>2075</v>
      </c>
      <c r="P78" s="21">
        <v>3150</v>
      </c>
      <c r="Q78" s="21">
        <f t="shared" ref="Q78:Q84" si="21">SUM(O78-P78)</f>
        <v>-1075</v>
      </c>
      <c r="R78" s="122">
        <v>-0.34</v>
      </c>
    </row>
    <row r="79" spans="1:19" s="3" customFormat="1" ht="18">
      <c r="A79" s="6" t="s">
        <v>35</v>
      </c>
      <c r="B79" s="6"/>
      <c r="C79" s="21">
        <v>690</v>
      </c>
      <c r="D79" s="20">
        <v>555</v>
      </c>
      <c r="E79" s="21">
        <v>400</v>
      </c>
      <c r="F79" s="21">
        <v>580</v>
      </c>
      <c r="G79" s="21">
        <v>750</v>
      </c>
      <c r="H79" s="21">
        <v>465</v>
      </c>
      <c r="I79" s="21">
        <v>737</v>
      </c>
      <c r="J79" s="21">
        <v>270</v>
      </c>
      <c r="K79" s="21">
        <v>885</v>
      </c>
      <c r="L79" s="21"/>
      <c r="M79" s="21"/>
      <c r="N79" s="70"/>
      <c r="O79" s="21">
        <f t="shared" si="20"/>
        <v>5332</v>
      </c>
      <c r="P79" s="21">
        <v>5745</v>
      </c>
      <c r="Q79" s="21">
        <f t="shared" si="21"/>
        <v>-413</v>
      </c>
      <c r="R79" s="122">
        <v>-7.0000000000000007E-2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/>
      <c r="N80" s="70"/>
      <c r="O80" s="21">
        <f t="shared" si="20"/>
        <v>0</v>
      </c>
      <c r="P80" s="21">
        <v>0</v>
      </c>
      <c r="Q80" s="21">
        <f t="shared" si="21"/>
        <v>0</v>
      </c>
      <c r="R80" s="122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/>
      <c r="N81" s="70"/>
      <c r="O81" s="21">
        <f t="shared" si="20"/>
        <v>0</v>
      </c>
      <c r="P81" s="21">
        <v>0</v>
      </c>
      <c r="Q81" s="21">
        <f t="shared" si="21"/>
        <v>0</v>
      </c>
      <c r="R81" s="122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/>
      <c r="M82" s="21"/>
      <c r="N82" s="70"/>
      <c r="O82" s="21">
        <f t="shared" si="20"/>
        <v>0</v>
      </c>
      <c r="P82" s="21">
        <v>457</v>
      </c>
      <c r="Q82" s="21">
        <f t="shared" si="21"/>
        <v>-457</v>
      </c>
      <c r="R82" s="122">
        <v>-4.57</v>
      </c>
    </row>
    <row r="83" spans="1:18" s="3" customFormat="1" ht="18">
      <c r="A83" s="6" t="s">
        <v>58</v>
      </c>
      <c r="B83" s="6"/>
      <c r="C83" s="21">
        <v>1447</v>
      </c>
      <c r="D83" s="26">
        <v>15609</v>
      </c>
      <c r="E83" s="21">
        <v>1230</v>
      </c>
      <c r="F83" s="21">
        <v>14501</v>
      </c>
      <c r="G83" s="21">
        <v>695</v>
      </c>
      <c r="H83" s="21">
        <v>0</v>
      </c>
      <c r="I83" s="21">
        <v>14276</v>
      </c>
      <c r="J83" s="21">
        <v>1128</v>
      </c>
      <c r="K83" s="21">
        <v>1668</v>
      </c>
      <c r="L83" s="21"/>
      <c r="M83" s="21"/>
      <c r="N83" s="70"/>
      <c r="O83" s="21">
        <f t="shared" si="20"/>
        <v>50554</v>
      </c>
      <c r="P83" s="21">
        <v>30568</v>
      </c>
      <c r="Q83" s="21">
        <f t="shared" si="21"/>
        <v>19986</v>
      </c>
      <c r="R83" s="122">
        <v>0.4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0</v>
      </c>
      <c r="H84" s="23">
        <v>728</v>
      </c>
      <c r="I84" s="23">
        <v>0</v>
      </c>
      <c r="J84" s="23">
        <v>746</v>
      </c>
      <c r="K84" s="35">
        <v>184</v>
      </c>
      <c r="L84" s="23"/>
      <c r="M84" s="23"/>
      <c r="N84" s="73"/>
      <c r="O84" s="23">
        <f t="shared" si="20"/>
        <v>1658</v>
      </c>
      <c r="P84" s="23">
        <v>4270</v>
      </c>
      <c r="Q84" s="23">
        <f t="shared" si="21"/>
        <v>-2612</v>
      </c>
      <c r="R84" s="123">
        <v>-0.61</v>
      </c>
    </row>
    <row r="85" spans="1:18" s="3" customFormat="1" ht="16.2" customHeight="1">
      <c r="A85" s="19" t="s">
        <v>33</v>
      </c>
      <c r="B85" s="19"/>
      <c r="C85" s="24">
        <f t="shared" ref="C85:K85" si="22">SUM(C78:C84)</f>
        <v>2512</v>
      </c>
      <c r="D85" s="24">
        <f t="shared" si="22"/>
        <v>16264</v>
      </c>
      <c r="E85" s="24">
        <f t="shared" si="22"/>
        <v>1905</v>
      </c>
      <c r="F85" s="24">
        <f t="shared" si="22"/>
        <v>15356</v>
      </c>
      <c r="G85" s="24">
        <f t="shared" si="22"/>
        <v>1595</v>
      </c>
      <c r="H85" s="24">
        <f t="shared" si="22"/>
        <v>1618</v>
      </c>
      <c r="I85" s="24">
        <f t="shared" si="22"/>
        <v>15088</v>
      </c>
      <c r="J85" s="24">
        <f t="shared" si="22"/>
        <v>2369</v>
      </c>
      <c r="K85" s="24">
        <f t="shared" si="22"/>
        <v>2912</v>
      </c>
      <c r="L85" s="24"/>
      <c r="M85" s="24"/>
      <c r="N85" s="24"/>
      <c r="O85" s="89">
        <f t="shared" ref="O85:Q85" si="23">SUM(O78:O84)</f>
        <v>59619</v>
      </c>
      <c r="P85" s="89">
        <f t="shared" si="23"/>
        <v>44190</v>
      </c>
      <c r="Q85" s="89">
        <f t="shared" si="23"/>
        <v>15429</v>
      </c>
      <c r="R85" s="124">
        <v>0.26</v>
      </c>
    </row>
    <row r="86" spans="1:18" s="3" customFormat="1" ht="16.2" customHeight="1">
      <c r="A86" s="19" t="s">
        <v>40</v>
      </c>
      <c r="B86" s="19"/>
      <c r="C86" s="25">
        <f t="shared" ref="C86:K86" si="24">SUM(C76+C85)</f>
        <v>5808</v>
      </c>
      <c r="D86" s="25">
        <f t="shared" si="24"/>
        <v>19229</v>
      </c>
      <c r="E86" s="25">
        <f t="shared" si="24"/>
        <v>6469</v>
      </c>
      <c r="F86" s="25">
        <f t="shared" si="24"/>
        <v>20090</v>
      </c>
      <c r="G86" s="25">
        <f t="shared" si="24"/>
        <v>4944</v>
      </c>
      <c r="H86" s="25">
        <f t="shared" si="24"/>
        <v>7787</v>
      </c>
      <c r="I86" s="25">
        <f t="shared" si="24"/>
        <v>18645</v>
      </c>
      <c r="J86" s="25">
        <f t="shared" si="24"/>
        <v>4841</v>
      </c>
      <c r="K86" s="25">
        <f t="shared" si="24"/>
        <v>7281</v>
      </c>
      <c r="L86" s="25"/>
      <c r="M86" s="25"/>
      <c r="N86" s="25"/>
      <c r="O86" s="25">
        <f t="shared" ref="O86" si="25">SUM(O76+O85)</f>
        <v>95094</v>
      </c>
      <c r="P86" s="25">
        <f t="shared" ref="P86:Q86" si="26">SUM(P76+P85)</f>
        <v>104803</v>
      </c>
      <c r="Q86" s="25">
        <f t="shared" si="26"/>
        <v>-9709</v>
      </c>
      <c r="R86" s="121">
        <v>-0.09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83"/>
      <c r="O87" s="100"/>
      <c r="P87" s="25"/>
      <c r="Q87" s="100"/>
      <c r="R87" s="110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4"/>
      <c r="O88" s="101"/>
      <c r="P88" s="62"/>
      <c r="Q88" s="116"/>
      <c r="R88" s="94"/>
    </row>
    <row r="89" spans="1:18" ht="8.4" customHeight="1">
      <c r="N89" s="85"/>
    </row>
    <row r="90" spans="1:18" s="3" customFormat="1" ht="18">
      <c r="A90" s="39" t="s">
        <v>79</v>
      </c>
      <c r="B90" s="6" t="s">
        <v>76</v>
      </c>
      <c r="C90" s="28">
        <v>1289</v>
      </c>
      <c r="D90" s="28">
        <v>759</v>
      </c>
      <c r="E90" s="28">
        <v>701</v>
      </c>
      <c r="F90" s="28">
        <v>1730</v>
      </c>
      <c r="G90" s="28">
        <v>1567</v>
      </c>
      <c r="H90" s="28">
        <v>1483</v>
      </c>
      <c r="I90" s="28">
        <v>976</v>
      </c>
      <c r="J90" s="28">
        <v>1459</v>
      </c>
      <c r="K90" s="28">
        <v>1390</v>
      </c>
      <c r="L90" s="28"/>
      <c r="M90" s="28"/>
      <c r="N90" s="69"/>
      <c r="O90" s="21">
        <f t="shared" ref="O90" si="27">+SUM(C90:N90)</f>
        <v>11354</v>
      </c>
      <c r="P90" s="28">
        <v>9189</v>
      </c>
      <c r="Q90" s="21">
        <f>SUM(O90-P90)</f>
        <v>2165</v>
      </c>
      <c r="R90" s="119">
        <v>0.19</v>
      </c>
    </row>
    <row r="91" spans="1:18" s="3" customFormat="1" ht="18">
      <c r="A91" s="39" t="s">
        <v>65</v>
      </c>
      <c r="B91" s="6" t="s">
        <v>80</v>
      </c>
      <c r="C91" s="21">
        <v>362</v>
      </c>
      <c r="D91" s="80">
        <v>369</v>
      </c>
      <c r="E91" s="28">
        <v>387</v>
      </c>
      <c r="F91" s="28">
        <v>0</v>
      </c>
      <c r="G91" s="21">
        <v>0</v>
      </c>
      <c r="H91" s="21">
        <v>0</v>
      </c>
      <c r="I91" s="21">
        <v>0</v>
      </c>
      <c r="J91" s="28">
        <v>0</v>
      </c>
      <c r="K91" s="21">
        <v>0</v>
      </c>
      <c r="L91" s="21"/>
      <c r="M91" s="21"/>
      <c r="N91" s="70"/>
      <c r="O91" s="21">
        <v>0</v>
      </c>
      <c r="P91" s="21">
        <v>2241</v>
      </c>
      <c r="Q91" s="21">
        <v>0</v>
      </c>
      <c r="R91" s="119">
        <v>0</v>
      </c>
    </row>
    <row r="92" spans="1:18" s="3" customFormat="1" ht="18">
      <c r="A92" s="39" t="s">
        <v>79</v>
      </c>
      <c r="B92" s="6" t="s">
        <v>57</v>
      </c>
      <c r="C92" s="21">
        <v>1201</v>
      </c>
      <c r="D92" s="80">
        <v>1139</v>
      </c>
      <c r="E92" s="28">
        <v>1282</v>
      </c>
      <c r="F92" s="28">
        <v>1579</v>
      </c>
      <c r="G92" s="21">
        <v>1428</v>
      </c>
      <c r="H92" s="21">
        <v>1366</v>
      </c>
      <c r="I92" s="21">
        <v>981</v>
      </c>
      <c r="J92" s="28">
        <v>1143</v>
      </c>
      <c r="K92" s="21">
        <v>1384</v>
      </c>
      <c r="L92" s="21"/>
      <c r="M92" s="21"/>
      <c r="N92" s="70"/>
      <c r="O92" s="21">
        <f t="shared" ref="O92:O96" si="28">+SUM(C92:N92)</f>
        <v>11503</v>
      </c>
      <c r="P92" s="21">
        <v>8789</v>
      </c>
      <c r="Q92" s="21">
        <f t="shared" ref="Q92:Q97" si="29">SUM(O92-P92)</f>
        <v>2714</v>
      </c>
      <c r="R92" s="119">
        <v>0.24</v>
      </c>
    </row>
    <row r="93" spans="1:18" s="3" customFormat="1" ht="18">
      <c r="A93" s="39" t="s">
        <v>86</v>
      </c>
      <c r="B93" s="6"/>
      <c r="C93" s="21">
        <v>0</v>
      </c>
      <c r="D93" s="80">
        <v>73</v>
      </c>
      <c r="E93" s="28">
        <v>538</v>
      </c>
      <c r="F93" s="28">
        <v>538</v>
      </c>
      <c r="G93" s="21">
        <v>656</v>
      </c>
      <c r="H93" s="21">
        <v>686</v>
      </c>
      <c r="I93" s="21">
        <v>165</v>
      </c>
      <c r="J93" s="28">
        <v>0</v>
      </c>
      <c r="K93" s="21">
        <v>0</v>
      </c>
      <c r="L93" s="21"/>
      <c r="M93" s="21"/>
      <c r="N93" s="70"/>
      <c r="O93" s="21">
        <v>0</v>
      </c>
      <c r="P93" s="21">
        <v>9581</v>
      </c>
      <c r="Q93" s="21">
        <v>0</v>
      </c>
      <c r="R93" s="119">
        <v>0</v>
      </c>
    </row>
    <row r="94" spans="1:18" s="3" customFormat="1" ht="18">
      <c r="A94" s="39" t="s">
        <v>75</v>
      </c>
      <c r="B94" s="6"/>
      <c r="C94" s="42">
        <v>471</v>
      </c>
      <c r="D94" s="81">
        <v>647</v>
      </c>
      <c r="E94" s="26">
        <v>320</v>
      </c>
      <c r="F94" s="28">
        <v>360</v>
      </c>
      <c r="G94" s="21">
        <v>219</v>
      </c>
      <c r="H94" s="21">
        <v>150</v>
      </c>
      <c r="I94" s="21">
        <v>545</v>
      </c>
      <c r="J94" s="28">
        <v>361</v>
      </c>
      <c r="K94" s="21">
        <v>541</v>
      </c>
      <c r="L94" s="21"/>
      <c r="M94" s="21"/>
      <c r="N94" s="70"/>
      <c r="O94" s="21">
        <f t="shared" si="28"/>
        <v>3614</v>
      </c>
      <c r="P94" s="42">
        <v>5638</v>
      </c>
      <c r="Q94" s="21">
        <f t="shared" si="29"/>
        <v>-2024</v>
      </c>
      <c r="R94" s="119">
        <v>-0.36</v>
      </c>
    </row>
    <row r="95" spans="1:18" s="3" customFormat="1" ht="15.6" customHeight="1">
      <c r="A95" s="39" t="s">
        <v>81</v>
      </c>
      <c r="B95" s="6"/>
      <c r="C95" s="42">
        <v>0</v>
      </c>
      <c r="D95" s="81">
        <v>352</v>
      </c>
      <c r="E95" s="26">
        <v>822</v>
      </c>
      <c r="F95" s="28">
        <v>310</v>
      </c>
      <c r="G95" s="21">
        <v>303</v>
      </c>
      <c r="H95" s="21">
        <v>434</v>
      </c>
      <c r="I95" s="21">
        <v>1047</v>
      </c>
      <c r="J95" s="28">
        <v>739</v>
      </c>
      <c r="K95" s="21">
        <v>587</v>
      </c>
      <c r="L95" s="21"/>
      <c r="M95" s="21"/>
      <c r="N95" s="70"/>
      <c r="O95" s="21">
        <f t="shared" si="28"/>
        <v>4594</v>
      </c>
      <c r="P95" s="42">
        <v>5501</v>
      </c>
      <c r="Q95" s="21">
        <f t="shared" si="29"/>
        <v>-907</v>
      </c>
      <c r="R95" s="119">
        <v>-0.16</v>
      </c>
    </row>
    <row r="96" spans="1:18" s="3" customFormat="1" ht="15.6" customHeight="1">
      <c r="A96" s="39" t="s">
        <v>78</v>
      </c>
      <c r="B96" s="19"/>
      <c r="C96" s="46">
        <v>670</v>
      </c>
      <c r="D96" s="46">
        <v>642</v>
      </c>
      <c r="E96" s="46">
        <v>612</v>
      </c>
      <c r="F96" s="29">
        <v>273</v>
      </c>
      <c r="G96" s="29">
        <v>583</v>
      </c>
      <c r="H96" s="46">
        <v>712</v>
      </c>
      <c r="I96" s="46">
        <v>521</v>
      </c>
      <c r="J96" s="46">
        <v>591</v>
      </c>
      <c r="K96" s="29">
        <v>512</v>
      </c>
      <c r="L96" s="46"/>
      <c r="M96" s="46"/>
      <c r="N96" s="71"/>
      <c r="O96" s="23">
        <f t="shared" si="28"/>
        <v>5116</v>
      </c>
      <c r="P96" s="66">
        <v>4164</v>
      </c>
      <c r="Q96" s="23">
        <f t="shared" si="29"/>
        <v>952</v>
      </c>
      <c r="R96" s="120">
        <v>0.19</v>
      </c>
    </row>
    <row r="97" spans="1:19" s="3" customFormat="1" ht="19.5" customHeight="1">
      <c r="A97" s="19" t="s">
        <v>63</v>
      </c>
      <c r="B97" s="19"/>
      <c r="C97" s="25">
        <f t="shared" ref="C97:H97" si="30">SUM(C90:C96)</f>
        <v>3993</v>
      </c>
      <c r="D97" s="25">
        <f t="shared" si="30"/>
        <v>3981</v>
      </c>
      <c r="E97" s="25">
        <f t="shared" si="30"/>
        <v>4662</v>
      </c>
      <c r="F97" s="25">
        <f t="shared" si="30"/>
        <v>4790</v>
      </c>
      <c r="G97" s="25">
        <f t="shared" si="30"/>
        <v>4756</v>
      </c>
      <c r="H97" s="25">
        <f t="shared" si="30"/>
        <v>4831</v>
      </c>
      <c r="I97" s="25">
        <v>4070</v>
      </c>
      <c r="J97" s="25">
        <v>4070</v>
      </c>
      <c r="K97" s="25">
        <v>4070</v>
      </c>
      <c r="L97" s="25"/>
      <c r="M97" s="25"/>
      <c r="N97" s="25"/>
      <c r="O97" s="86">
        <f t="shared" ref="O97:P97" si="31">SUM(O90:O96)</f>
        <v>36181</v>
      </c>
      <c r="P97" s="86">
        <f t="shared" si="31"/>
        <v>45103</v>
      </c>
      <c r="Q97" s="25">
        <f t="shared" si="29"/>
        <v>-8922</v>
      </c>
      <c r="R97" s="121">
        <v>-0.2</v>
      </c>
      <c r="S97" s="40"/>
    </row>
    <row r="98" spans="1:19" s="3" customFormat="1" ht="6.6" customHeight="1">
      <c r="A98" s="59"/>
      <c r="B98" s="2"/>
      <c r="C98" s="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103"/>
      <c r="P98" s="48"/>
      <c r="Q98" s="103"/>
      <c r="R98" s="117"/>
      <c r="S98" s="40"/>
    </row>
    <row r="99" spans="1:19">
      <c r="A99" s="39" t="s">
        <v>87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04"/>
      <c r="P99" s="44"/>
      <c r="Q99" s="118"/>
    </row>
    <row r="100" spans="1:19">
      <c r="A100" s="39" t="s">
        <v>85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04"/>
      <c r="P100" s="44"/>
      <c r="Q100" s="118"/>
    </row>
    <row r="101" spans="1:19">
      <c r="A101" s="39" t="s">
        <v>88</v>
      </c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04"/>
      <c r="P101" s="44"/>
      <c r="Q101" s="118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04"/>
      <c r="P102" s="44"/>
      <c r="Q102" s="118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04"/>
      <c r="P103" s="44"/>
      <c r="Q103" s="118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2022-09-19T18:09:03Z</cp:lastPrinted>
  <dcterms:created xsi:type="dcterms:W3CDTF">2000-02-08T18:12:04Z</dcterms:created>
  <dcterms:modified xsi:type="dcterms:W3CDTF">2022-10-07T17:24:12Z</dcterms:modified>
</cp:coreProperties>
</file>