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" yWindow="96" windowWidth="9552" windowHeight="5592" tabRatio="602"/>
  </bookViews>
  <sheets>
    <sheet name="2001" sheetId="7" r:id="rId1"/>
    <sheet name="Sheet5" sheetId="8" r:id="rId2"/>
    <sheet name="Sheet6" sheetId="9" r:id="rId3"/>
    <sheet name="Sheet7" sheetId="10" r:id="rId4"/>
    <sheet name="Sheet8" sheetId="11" r:id="rId5"/>
    <sheet name="Sheet9" sheetId="12" r:id="rId6"/>
    <sheet name="Sheet10" sheetId="13" r:id="rId7"/>
    <sheet name="Sheet11" sheetId="14" r:id="rId8"/>
    <sheet name="Sheet12" sheetId="15" r:id="rId9"/>
    <sheet name="Sheet13" sheetId="16" r:id="rId10"/>
    <sheet name="Sheet14" sheetId="17" r:id="rId11"/>
    <sheet name="Sheet15" sheetId="18" r:id="rId12"/>
    <sheet name="Sheet16" sheetId="19" r:id="rId13"/>
  </sheets>
  <definedNames>
    <definedName name="_xlnm.Print_Area" localSheetId="0">'2001'!$A$1:$R$99</definedName>
  </definedNames>
  <calcPr calcId="124519"/>
</workbook>
</file>

<file path=xl/calcChain.xml><?xml version="1.0" encoding="utf-8"?>
<calcChain xmlns="http://schemas.openxmlformats.org/spreadsheetml/2006/main">
  <c r="J86" i="7"/>
  <c r="Q86" l="1"/>
  <c r="O86"/>
  <c r="Q76"/>
  <c r="Q75"/>
  <c r="Q74"/>
  <c r="Q73"/>
  <c r="O76"/>
  <c r="O75"/>
  <c r="O74"/>
  <c r="O73"/>
  <c r="J76"/>
  <c r="J71"/>
  <c r="J41"/>
  <c r="J39"/>
  <c r="J23"/>
  <c r="J12"/>
  <c r="O91"/>
  <c r="J96"/>
  <c r="J85"/>
  <c r="P76"/>
  <c r="P71"/>
  <c r="P39"/>
  <c r="P12"/>
  <c r="I76" l="1"/>
  <c r="I71"/>
  <c r="I39"/>
  <c r="I23"/>
  <c r="I12"/>
  <c r="I85"/>
  <c r="I96"/>
  <c r="P96"/>
  <c r="H76"/>
  <c r="H71"/>
  <c r="H39"/>
  <c r="H23"/>
  <c r="H12"/>
  <c r="H85"/>
  <c r="H96"/>
  <c r="G76"/>
  <c r="G71"/>
  <c r="G23"/>
  <c r="G39"/>
  <c r="G85"/>
  <c r="G12"/>
  <c r="G96"/>
  <c r="F76"/>
  <c r="F85"/>
  <c r="F71"/>
  <c r="F39"/>
  <c r="F23"/>
  <c r="F12"/>
  <c r="F96"/>
  <c r="O93"/>
  <c r="E96"/>
  <c r="E85"/>
  <c r="E76"/>
  <c r="E71"/>
  <c r="E39"/>
  <c r="E23"/>
  <c r="E12"/>
  <c r="O78"/>
  <c r="Q78" s="1"/>
  <c r="O79"/>
  <c r="Q79" s="1"/>
  <c r="O83"/>
  <c r="Q83" s="1"/>
  <c r="O84"/>
  <c r="Q84" s="1"/>
  <c r="Q80"/>
  <c r="Q81"/>
  <c r="Q82"/>
  <c r="D76"/>
  <c r="D96"/>
  <c r="C96"/>
  <c r="D85"/>
  <c r="D39"/>
  <c r="C39"/>
  <c r="D23"/>
  <c r="D71"/>
  <c r="D12"/>
  <c r="O90"/>
  <c r="F86" l="1"/>
  <c r="H41"/>
  <c r="D41"/>
  <c r="G86"/>
  <c r="H86"/>
  <c r="I86"/>
  <c r="G41"/>
  <c r="E86"/>
  <c r="D86"/>
  <c r="F41"/>
  <c r="I41"/>
  <c r="E41"/>
  <c r="Q85"/>
  <c r="O85"/>
  <c r="P85"/>
  <c r="P86" s="1"/>
  <c r="P23"/>
  <c r="O95"/>
  <c r="O92"/>
  <c r="O94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46"/>
  <c r="O45"/>
  <c r="O44"/>
  <c r="O43"/>
  <c r="O38"/>
  <c r="Q38" s="1"/>
  <c r="O37"/>
  <c r="Q37" s="1"/>
  <c r="O36"/>
  <c r="Q36" s="1"/>
  <c r="O35"/>
  <c r="Q35" s="1"/>
  <c r="O34"/>
  <c r="O33"/>
  <c r="O32"/>
  <c r="O31"/>
  <c r="O30"/>
  <c r="O29"/>
  <c r="O28"/>
  <c r="O27"/>
  <c r="O26"/>
  <c r="O22"/>
  <c r="O21"/>
  <c r="O20"/>
  <c r="O19"/>
  <c r="O18"/>
  <c r="O17"/>
  <c r="O16"/>
  <c r="O15"/>
  <c r="O11"/>
  <c r="O10"/>
  <c r="C76"/>
  <c r="O96" l="1"/>
  <c r="P41"/>
  <c r="Q70" l="1"/>
  <c r="C71"/>
  <c r="O71" l="1"/>
  <c r="Q71" s="1"/>
  <c r="Q11"/>
  <c r="O12" l="1"/>
  <c r="Q34"/>
  <c r="Q33"/>
  <c r="Q32"/>
  <c r="Q31"/>
  <c r="Q30"/>
  <c r="Q28"/>
  <c r="Q22"/>
  <c r="Q21"/>
  <c r="Q20"/>
  <c r="Q19"/>
  <c r="Q18"/>
  <c r="Q17"/>
  <c r="Q16"/>
  <c r="O39" l="1"/>
  <c r="Q15"/>
  <c r="Q23" s="1"/>
  <c r="O23"/>
  <c r="Q29"/>
  <c r="C23"/>
  <c r="Q10"/>
  <c r="Q12" s="1"/>
  <c r="O41" l="1"/>
  <c r="C41"/>
  <c r="C85"/>
  <c r="C86" s="1"/>
  <c r="C12"/>
  <c r="Q69" l="1"/>
  <c r="Q68"/>
  <c r="Q67"/>
  <c r="Q66"/>
  <c r="Q65"/>
  <c r="Q64"/>
  <c r="Q63"/>
  <c r="Q62"/>
  <c r="Q61"/>
  <c r="Q60"/>
  <c r="Q59"/>
  <c r="Q58"/>
  <c r="Q57"/>
  <c r="Q56"/>
  <c r="Q55"/>
  <c r="Q54"/>
  <c r="Q53"/>
  <c r="Q52"/>
  <c r="Q46"/>
  <c r="Q45"/>
  <c r="Q44"/>
  <c r="Q43"/>
  <c r="Q27"/>
  <c r="Q95"/>
  <c r="Q92"/>
  <c r="Q94"/>
  <c r="Q96" l="1"/>
  <c r="Q26"/>
  <c r="Q39" s="1"/>
  <c r="Q41" s="1"/>
</calcChain>
</file>

<file path=xl/sharedStrings.xml><?xml version="1.0" encoding="utf-8"?>
<sst xmlns="http://schemas.openxmlformats.org/spreadsheetml/2006/main" count="144" uniqueCount="91">
  <si>
    <t xml:space="preserve">TO: </t>
  </si>
  <si>
    <t>Mayor and Council</t>
  </si>
  <si>
    <t>SUBJECT:</t>
  </si>
  <si>
    <t>Police Report</t>
  </si>
  <si>
    <t>Activity Analysis</t>
  </si>
  <si>
    <t>CALLS FOR SERVICE:</t>
  </si>
  <si>
    <t>Other</t>
  </si>
  <si>
    <t>Totals</t>
  </si>
  <si>
    <t>Murder</t>
  </si>
  <si>
    <t>Rape</t>
  </si>
  <si>
    <t>Arson</t>
  </si>
  <si>
    <t>Fraud</t>
  </si>
  <si>
    <t>Robbery</t>
  </si>
  <si>
    <t>Burglary</t>
  </si>
  <si>
    <t>Vehicle Theft</t>
  </si>
  <si>
    <t>Theft</t>
  </si>
  <si>
    <t>Vandalism</t>
  </si>
  <si>
    <t>Stolen Property</t>
  </si>
  <si>
    <t>Drug Abuse</t>
  </si>
  <si>
    <t>Sex Offenses</t>
  </si>
  <si>
    <t>Disorderly Conduct</t>
  </si>
  <si>
    <t>All Other offenses</t>
  </si>
  <si>
    <t>TOTAL OFFENSES</t>
  </si>
  <si>
    <t>Parking Tickets:</t>
  </si>
  <si>
    <t>Traffic Citations:</t>
  </si>
  <si>
    <t>Non-Traffic Citations:</t>
  </si>
  <si>
    <t>Vehicle Accidents:</t>
  </si>
  <si>
    <t>ARRESTS</t>
  </si>
  <si>
    <t>Thefts</t>
  </si>
  <si>
    <t>Assault</t>
  </si>
  <si>
    <t xml:space="preserve">D W I </t>
  </si>
  <si>
    <t>TOTAL ARRESTS</t>
  </si>
  <si>
    <t>Boro Criminal Fines</t>
  </si>
  <si>
    <t>TOTAL</t>
  </si>
  <si>
    <t>Illegal Parking</t>
  </si>
  <si>
    <t>Police Reports</t>
  </si>
  <si>
    <t>Miscellaneous</t>
  </si>
  <si>
    <t>TOTAL REVENUES</t>
  </si>
  <si>
    <t>VEHICLE MILEAGE</t>
  </si>
  <si>
    <t xml:space="preserve"> </t>
  </si>
  <si>
    <t>Radio Calls</t>
  </si>
  <si>
    <t>YTD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</si>
  <si>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</si>
  <si>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</si>
  <si>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</si>
  <si>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</si>
  <si>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</si>
  <si>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</si>
  <si>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</si>
  <si>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</si>
  <si>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</si>
  <si>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</si>
  <si>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</si>
  <si>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</si>
  <si>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>Reimburs. Programs</t>
  </si>
  <si>
    <t>Boro Vehicle Fines</t>
  </si>
  <si>
    <t>Weapons</t>
  </si>
  <si>
    <t>Truancy</t>
  </si>
  <si>
    <t>%</t>
  </si>
  <si>
    <t>VEHICLE TOTALS</t>
  </si>
  <si>
    <t>Bicycle Theft</t>
  </si>
  <si>
    <t>Drunk/Liquor Laws</t>
  </si>
  <si>
    <t>Drunk/Liquor laws</t>
  </si>
  <si>
    <t>Agg. Assault</t>
  </si>
  <si>
    <t>Simple Assaults</t>
  </si>
  <si>
    <t>DWI</t>
  </si>
  <si>
    <t>All Other Offenses</t>
  </si>
  <si>
    <t>Part One Offenses:</t>
  </si>
  <si>
    <t>Part Two Offenses:</t>
  </si>
  <si>
    <t>DIFF.</t>
  </si>
  <si>
    <t>State Police Fines</t>
  </si>
  <si>
    <t>2018FORD</t>
  </si>
  <si>
    <t>2022FORD</t>
  </si>
  <si>
    <t>-</t>
  </si>
  <si>
    <t>MORRISVILLE POLICE DEPARTMENT MONTHLY REPORT 2023</t>
  </si>
  <si>
    <t>2023</t>
  </si>
  <si>
    <t>22-23</t>
  </si>
  <si>
    <t>#46-02*</t>
  </si>
  <si>
    <t>#46-04</t>
  </si>
  <si>
    <t>Meter Collectins</t>
  </si>
  <si>
    <t>Scale</t>
  </si>
  <si>
    <t>Bicycle Aution</t>
  </si>
  <si>
    <t>2015FORD   #46-09</t>
  </si>
  <si>
    <t>2023FORD</t>
  </si>
  <si>
    <t>#46-07</t>
  </si>
  <si>
    <t>#46-03**</t>
  </si>
  <si>
    <t>August 2023</t>
  </si>
  <si>
    <t>**Vehicle #46-03 - new 07/2023</t>
  </si>
  <si>
    <t>*Vehicle #46-02 - new 11/2022</t>
  </si>
  <si>
    <t>***Car #5 - out of service 7/5/22/back in service 12/2/22</t>
  </si>
  <si>
    <t>2014FORD   #46-05***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</si>
</sst>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5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13"/>
      <name val="Bookman Old Style"/>
      <family val="1"/>
    </font>
    <font>
      <u/>
      <sz val="13"/>
      <name val="Bookman Old Style"/>
      <family val="1"/>
    </font>
    <font>
      <b/>
      <sz val="13"/>
      <name val="Bookman Old Style"/>
      <family val="1"/>
    </font>
    <font>
      <b/>
      <sz val="11"/>
      <name val="Bookman Old Style"/>
      <family val="1"/>
    </font>
    <font>
      <b/>
      <u/>
      <sz val="12"/>
      <name val="Bookman Old Style"/>
      <family val="1"/>
    </font>
    <font>
      <u/>
      <sz val="12"/>
      <name val="Bookman Old Style"/>
      <family val="1"/>
    </font>
    <font>
      <sz val="12"/>
      <name val="Times New Roman"/>
      <family val="1"/>
    </font>
    <font>
      <sz val="11"/>
      <name val="Bookman Old Style"/>
      <family val="1"/>
    </font>
    <font>
      <u/>
      <sz val="11"/>
      <name val="Bookman Old Style"/>
      <family val="1"/>
    </font>
    <font>
      <sz val="10"/>
      <name val="Bookman Old Style"/>
      <family val="1"/>
    </font>
    <font>
      <b/>
      <sz val="11"/>
      <name val="Times New Roman"/>
      <family val="1"/>
    </font>
    <font>
      <b/>
      <u/>
      <sz val="14"/>
      <name val="Bookman Old Style"/>
      <family val="1"/>
    </font>
    <font>
      <b/>
      <sz val="10"/>
      <name val="Times New Roman"/>
      <family val="1"/>
    </font>
    <font>
      <b/>
      <i/>
      <sz val="14"/>
      <name val="Bookman Old Style"/>
      <family val="1"/>
    </font>
    <font>
      <i/>
      <sz val="14"/>
      <name val="Bookman Old Style"/>
      <family val="1"/>
    </font>
    <font>
      <b/>
      <u/>
      <sz val="16"/>
      <name val="Bookman Old Style"/>
      <family val="1"/>
    </font>
    <font>
      <b/>
      <i/>
      <sz val="14"/>
      <color rgb="FFFF0000"/>
      <name val="Bookman Old Style"/>
      <family val="1"/>
    </font>
    <font>
      <b/>
      <sz val="12"/>
      <color rgb="FFFF0000"/>
      <name val="Bookman Old Style"/>
      <family val="1"/>
    </font>
    <font>
      <b/>
      <u/>
      <sz val="12"/>
      <color rgb="FFFF0000"/>
      <name val="Bookman Old Style"/>
      <family val="1"/>
    </font>
    <font>
      <sz val="11"/>
      <color rgb="FFFF0000"/>
      <name val="Bookman Old Style"/>
      <family val="1"/>
    </font>
    <font>
      <b/>
      <sz val="11"/>
      <color rgb="FFFF0000"/>
      <name val="Bookman Old Style"/>
      <family val="1"/>
    </font>
    <font>
      <sz val="13"/>
      <color rgb="FFFF0000"/>
      <name val="Bookman Old Style"/>
      <family val="1"/>
    </font>
    <font>
      <u/>
      <sz val="13"/>
      <color rgb="FFFF0000"/>
      <name val="Bookman Old Style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/>
    <xf numFmtId="3" fontId="8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7" fillId="0" borderId="0" xfId="0" applyNumberFormat="1" applyFont="1"/>
    <xf numFmtId="10" fontId="3" fillId="0" borderId="0" xfId="0" applyNumberFormat="1" applyFont="1"/>
    <xf numFmtId="0" fontId="13" fillId="0" borderId="0" xfId="0" applyFont="1"/>
    <xf numFmtId="0" fontId="13" fillId="0" borderId="0" xfId="0" applyFont="1" applyBorder="1"/>
    <xf numFmtId="0" fontId="7" fillId="0" borderId="0" xfId="0" applyFont="1"/>
    <xf numFmtId="0" fontId="15" fillId="0" borderId="0" xfId="0" applyFont="1"/>
    <xf numFmtId="3" fontId="15" fillId="0" borderId="0" xfId="0" applyNumberFormat="1" applyFont="1" applyProtection="1">
      <protection locked="0"/>
    </xf>
    <xf numFmtId="0" fontId="16" fillId="0" borderId="0" xfId="0" applyFont="1"/>
    <xf numFmtId="3" fontId="16" fillId="0" borderId="0" xfId="0" applyNumberFormat="1" applyFont="1" applyProtection="1">
      <protection locked="0"/>
    </xf>
    <xf numFmtId="3" fontId="11" fillId="0" borderId="0" xfId="0" applyNumberFormat="1" applyFont="1"/>
    <xf numFmtId="3" fontId="11" fillId="0" borderId="0" xfId="0" applyNumberFormat="1" applyFont="1" applyProtection="1">
      <protection locked="0"/>
    </xf>
    <xf numFmtId="3" fontId="15" fillId="0" borderId="0" xfId="0" applyNumberFormat="1" applyFont="1"/>
    <xf numFmtId="0" fontId="15" fillId="0" borderId="0" xfId="0" applyFont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0" fontId="16" fillId="0" borderId="0" xfId="0" applyFont="1" applyAlignment="1">
      <alignment horizontal="right"/>
    </xf>
    <xf numFmtId="3" fontId="11" fillId="0" borderId="0" xfId="0" applyNumberFormat="1" applyFont="1" applyProtection="1"/>
    <xf numFmtId="3" fontId="15" fillId="0" borderId="0" xfId="0" applyNumberFormat="1" applyFont="1" applyBorder="1" applyProtection="1">
      <protection locked="0"/>
    </xf>
    <xf numFmtId="3" fontId="15" fillId="0" borderId="0" xfId="0" applyNumberFormat="1" applyFont="1" applyBorder="1"/>
    <xf numFmtId="3" fontId="16" fillId="0" borderId="0" xfId="0" applyNumberFormat="1" applyFont="1" applyBorder="1" applyProtection="1">
      <protection locked="0"/>
    </xf>
    <xf numFmtId="3" fontId="16" fillId="0" borderId="0" xfId="0" applyNumberFormat="1" applyFont="1" applyBorder="1"/>
    <xf numFmtId="37" fontId="16" fillId="0" borderId="0" xfId="1" applyNumberFormat="1" applyFont="1" applyProtection="1">
      <protection locked="0"/>
    </xf>
    <xf numFmtId="3" fontId="11" fillId="0" borderId="0" xfId="0" applyNumberFormat="1" applyFont="1" applyAlignment="1">
      <alignment horizontal="center"/>
    </xf>
    <xf numFmtId="0" fontId="7" fillId="0" borderId="0" xfId="0" applyFont="1" applyProtection="1"/>
    <xf numFmtId="0" fontId="6" fillId="0" borderId="0" xfId="0" applyFont="1" applyBorder="1"/>
    <xf numFmtId="0" fontId="17" fillId="0" borderId="0" xfId="0" applyFont="1"/>
    <xf numFmtId="9" fontId="3" fillId="0" borderId="0" xfId="0" applyNumberFormat="1" applyFont="1"/>
    <xf numFmtId="3" fontId="15" fillId="0" borderId="0" xfId="0" applyNumberFormat="1" applyFont="1" applyBorder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3" fontId="18" fillId="0" borderId="0" xfId="0" applyNumberFormat="1" applyFont="1" applyProtection="1">
      <protection locked="0"/>
    </xf>
    <xf numFmtId="17" fontId="6" fillId="0" borderId="0" xfId="0" applyNumberFormat="1" applyFont="1"/>
    <xf numFmtId="49" fontId="19" fillId="0" borderId="0" xfId="0" applyNumberFormat="1" applyFont="1" applyAlignment="1" applyProtection="1">
      <alignment horizontal="right"/>
      <protection locked="0"/>
    </xf>
    <xf numFmtId="49" fontId="19" fillId="0" borderId="0" xfId="0" applyNumberFormat="1" applyFont="1"/>
    <xf numFmtId="0" fontId="19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/>
    <xf numFmtId="49" fontId="19" fillId="0" borderId="0" xfId="0" applyNumberFormat="1" applyFont="1" applyAlignment="1">
      <alignment horizontal="left"/>
    </xf>
    <xf numFmtId="0" fontId="5" fillId="0" borderId="0" xfId="0" applyFont="1"/>
    <xf numFmtId="0" fontId="20" fillId="0" borderId="0" xfId="0" applyFont="1" applyAlignment="1">
      <alignment horizontal="left"/>
    </xf>
    <xf numFmtId="17" fontId="12" fillId="0" borderId="0" xfId="0" applyNumberFormat="1" applyFont="1"/>
    <xf numFmtId="3" fontId="16" fillId="0" borderId="0" xfId="0" applyNumberFormat="1" applyFont="1"/>
    <xf numFmtId="3" fontId="15" fillId="0" borderId="0" xfId="0" applyNumberFormat="1" applyFont="1" applyFill="1" applyProtection="1">
      <protection locked="0"/>
    </xf>
    <xf numFmtId="49" fontId="23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Protection="1">
      <protection locked="0"/>
    </xf>
    <xf numFmtId="3" fontId="11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15" fillId="0" borderId="2" xfId="0" applyNumberFormat="1" applyFont="1" applyBorder="1" applyAlignment="1" applyProtection="1">
      <alignment horizontal="right"/>
      <protection locked="0"/>
    </xf>
    <xf numFmtId="3" fontId="15" fillId="0" borderId="2" xfId="0" applyNumberFormat="1" applyFont="1" applyBorder="1" applyProtection="1">
      <protection locked="0"/>
    </xf>
    <xf numFmtId="3" fontId="16" fillId="0" borderId="2" xfId="0" applyNumberFormat="1" applyFont="1" applyBorder="1" applyProtection="1">
      <protection locked="0"/>
    </xf>
    <xf numFmtId="3" fontId="8" fillId="0" borderId="2" xfId="0" applyNumberFormat="1" applyFont="1" applyBorder="1"/>
    <xf numFmtId="3" fontId="9" fillId="0" borderId="2" xfId="0" applyNumberFormat="1" applyFont="1" applyBorder="1" applyProtection="1">
      <protection locked="0"/>
    </xf>
    <xf numFmtId="3" fontId="12" fillId="0" borderId="2" xfId="0" applyNumberFormat="1" applyFont="1" applyBorder="1" applyAlignment="1">
      <alignment horizontal="center"/>
    </xf>
    <xf numFmtId="3" fontId="10" fillId="0" borderId="2" xfId="0" applyNumberFormat="1" applyFont="1" applyBorder="1"/>
    <xf numFmtId="3" fontId="7" fillId="0" borderId="2" xfId="0" applyNumberFormat="1" applyFont="1" applyBorder="1" applyAlignment="1">
      <alignment horizontal="center"/>
    </xf>
    <xf numFmtId="3" fontId="15" fillId="0" borderId="2" xfId="0" applyNumberFormat="1" applyFont="1" applyBorder="1"/>
    <xf numFmtId="3" fontId="11" fillId="0" borderId="2" xfId="0" applyNumberFormat="1" applyFont="1" applyBorder="1" applyProtection="1"/>
    <xf numFmtId="3" fontId="16" fillId="0" borderId="2" xfId="0" applyNumberFormat="1" applyFont="1" applyBorder="1"/>
    <xf numFmtId="0" fontId="12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11" fillId="0" borderId="1" xfId="0" applyNumberFormat="1" applyFont="1" applyBorder="1" applyProtection="1">
      <protection locked="0"/>
    </xf>
    <xf numFmtId="3" fontId="11" fillId="0" borderId="0" xfId="0" applyNumberFormat="1" applyFont="1" applyBorder="1"/>
    <xf numFmtId="3" fontId="11" fillId="0" borderId="1" xfId="0" applyNumberFormat="1" applyFont="1" applyBorder="1"/>
    <xf numFmtId="1" fontId="10" fillId="0" borderId="0" xfId="0" applyNumberFormat="1" applyFont="1" applyAlignment="1">
      <alignment horizontal="right"/>
    </xf>
    <xf numFmtId="3" fontId="9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Continuous"/>
    </xf>
    <xf numFmtId="3" fontId="28" fillId="0" borderId="0" xfId="0" applyNumberFormat="1" applyFont="1" applyProtection="1">
      <protection locked="0"/>
    </xf>
    <xf numFmtId="3" fontId="27" fillId="0" borderId="0" xfId="0" applyNumberFormat="1" applyFont="1"/>
    <xf numFmtId="3" fontId="28" fillId="0" borderId="0" xfId="0" applyNumberFormat="1" applyFont="1" applyAlignment="1">
      <alignment horizontal="right"/>
    </xf>
    <xf numFmtId="3" fontId="29" fillId="0" borderId="0" xfId="0" applyNumberFormat="1" applyFont="1"/>
    <xf numFmtId="3" fontId="30" fillId="0" borderId="0" xfId="0" applyNumberFormat="1" applyFont="1" applyProtection="1">
      <protection locked="0"/>
    </xf>
    <xf numFmtId="3" fontId="26" fillId="0" borderId="0" xfId="0" applyNumberFormat="1" applyFont="1" applyAlignment="1">
      <alignment horizontal="center"/>
    </xf>
    <xf numFmtId="3" fontId="28" fillId="0" borderId="0" xfId="0" applyNumberFormat="1" applyFont="1" applyAlignment="1" applyProtection="1">
      <alignment horizontal="right"/>
    </xf>
    <xf numFmtId="0" fontId="31" fillId="0" borderId="0" xfId="0" applyFont="1"/>
    <xf numFmtId="3" fontId="32" fillId="0" borderId="0" xfId="0" applyNumberFormat="1" applyFont="1" applyProtection="1">
      <protection locked="0"/>
    </xf>
    <xf numFmtId="3" fontId="33" fillId="0" borderId="0" xfId="0" applyNumberFormat="1" applyFont="1" applyProtection="1">
      <protection locked="0"/>
    </xf>
    <xf numFmtId="9" fontId="32" fillId="0" borderId="0" xfId="2" applyFont="1" applyProtection="1">
      <protection locked="0"/>
    </xf>
    <xf numFmtId="0" fontId="34" fillId="0" borderId="0" xfId="0" applyFont="1"/>
    <xf numFmtId="1" fontId="34" fillId="0" borderId="0" xfId="0" applyNumberFormat="1" applyFont="1"/>
    <xf numFmtId="1" fontId="34" fillId="0" borderId="0" xfId="0" applyNumberFormat="1" applyFont="1" applyAlignment="1">
      <alignment horizontal="centerContinuous"/>
    </xf>
    <xf numFmtId="0" fontId="27" fillId="0" borderId="0" xfId="0" applyFont="1"/>
    <xf numFmtId="3" fontId="28" fillId="0" borderId="0" xfId="0" applyNumberFormat="1" applyFont="1"/>
    <xf numFmtId="9" fontId="28" fillId="0" borderId="0" xfId="2" applyFont="1" applyAlignment="1">
      <alignment horizontal="right"/>
    </xf>
    <xf numFmtId="3" fontId="28" fillId="0" borderId="0" xfId="0" applyNumberFormat="1" applyFont="1" applyProtection="1"/>
    <xf numFmtId="49" fontId="27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center"/>
    </xf>
    <xf numFmtId="3" fontId="31" fillId="0" borderId="0" xfId="0" applyNumberFormat="1" applyFont="1" applyProtection="1">
      <protection locked="0"/>
    </xf>
    <xf numFmtId="37" fontId="16" fillId="0" borderId="0" xfId="1" applyNumberFormat="1" applyFont="1" applyFill="1" applyAlignment="1" applyProtection="1">
      <alignment horizontal="right"/>
      <protection locked="0"/>
    </xf>
    <xf numFmtId="3" fontId="16" fillId="0" borderId="0" xfId="0" applyNumberFormat="1" applyFont="1" applyAlignment="1" applyProtection="1">
      <alignment horizontal="right"/>
      <protection locked="0"/>
    </xf>
    <xf numFmtId="37" fontId="16" fillId="0" borderId="0" xfId="1" applyNumberFormat="1" applyFont="1" applyAlignment="1" applyProtection="1">
      <alignment horizontal="right"/>
      <protection locked="0"/>
    </xf>
    <xf numFmtId="3" fontId="11" fillId="0" borderId="0" xfId="0" applyNumberFormat="1" applyFont="1" applyBorder="1" applyProtection="1">
      <protection locked="0"/>
    </xf>
    <xf numFmtId="9" fontId="15" fillId="0" borderId="0" xfId="0" applyNumberFormat="1" applyFont="1" applyAlignment="1">
      <alignment horizontal="right"/>
    </xf>
    <xf numFmtId="9" fontId="15" fillId="0" borderId="0" xfId="0" applyNumberFormat="1" applyFont="1"/>
    <xf numFmtId="9" fontId="16" fillId="0" borderId="0" xfId="0" applyNumberFormat="1" applyFont="1"/>
    <xf numFmtId="9" fontId="15" fillId="0" borderId="0" xfId="2" applyFont="1" applyAlignment="1">
      <alignment horizontal="right"/>
    </xf>
    <xf numFmtId="9" fontId="16" fillId="0" borderId="0" xfId="2" applyFont="1" applyAlignment="1">
      <alignment horizontal="right"/>
    </xf>
    <xf numFmtId="9" fontId="11" fillId="0" borderId="0" xfId="2" applyFont="1" applyAlignment="1">
      <alignment horizontal="right"/>
    </xf>
    <xf numFmtId="0" fontId="19" fillId="0" borderId="0" xfId="0" applyNumberFormat="1" applyFont="1" applyAlignment="1">
      <alignment horizontal="center"/>
    </xf>
    <xf numFmtId="9" fontId="11" fillId="0" borderId="0" xfId="0" applyNumberFormat="1" applyFont="1"/>
    <xf numFmtId="10" fontId="5" fillId="0" borderId="0" xfId="0" applyNumberFormat="1" applyFont="1" applyAlignment="1">
      <alignment horizontal="right"/>
    </xf>
    <xf numFmtId="0" fontId="9" fillId="0" borderId="0" xfId="0" applyFont="1"/>
    <xf numFmtId="9" fontId="19" fillId="0" borderId="0" xfId="2" applyFont="1"/>
    <xf numFmtId="0" fontId="19" fillId="0" borderId="0" xfId="0" applyFont="1" applyAlignment="1">
      <alignment horizontal="center"/>
    </xf>
    <xf numFmtId="1" fontId="6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"/>
    </xf>
    <xf numFmtId="3" fontId="12" fillId="0" borderId="0" xfId="0" applyNumberFormat="1" applyFont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9" fontId="11" fillId="0" borderId="0" xfId="2" applyFo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1"/>
  <sheetViews>
    <sheetView tabSelected="1" zoomScale="98" zoomScaleNormal="98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84" sqref="M84"/>
    </sheetView>
  </sheetViews>
  <sheetFormatPr defaultColWidth="9" defaultRowHeight="15.6"/>
  <cols>
    <col min="1" max="2" width="11" style="1" customWidth="1"/>
    <col min="3" max="3" width="10.5" style="1" customWidth="1"/>
    <col min="4" max="4" width="9.59765625" style="1" customWidth="1"/>
    <col min="5" max="5" width="10" style="1" customWidth="1"/>
    <col min="6" max="6" width="9.59765625" style="1" customWidth="1"/>
    <col min="7" max="7" width="9.5" style="1" customWidth="1"/>
    <col min="8" max="8" width="9.8984375" style="1" customWidth="1"/>
    <col min="9" max="9" width="9.69921875" style="1" customWidth="1"/>
    <col min="10" max="10" width="8.69921875" style="1" customWidth="1"/>
    <col min="11" max="11" width="9.09765625" style="1" customWidth="1"/>
    <col min="12" max="12" width="9" style="1"/>
    <col min="13" max="13" width="10" style="1" customWidth="1"/>
    <col min="14" max="14" width="9.09765625" style="1" customWidth="1"/>
    <col min="15" max="15" width="9.3984375" style="100" customWidth="1"/>
    <col min="16" max="16" width="9.8984375" style="1" customWidth="1"/>
    <col min="17" max="17" width="10.09765625" style="100" customWidth="1"/>
    <col min="18" max="18" width="11.8984375" style="100" customWidth="1"/>
    <col min="19" max="16384" width="9" style="1"/>
  </cols>
  <sheetData>
    <row r="1" spans="1:18" ht="21.6" customHeight="1">
      <c r="A1" s="134" t="s">
        <v>74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04"/>
    </row>
    <row r="2" spans="1:18" ht="18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90"/>
      <c r="P2" s="89"/>
      <c r="Q2" s="90"/>
      <c r="R2" s="104"/>
    </row>
    <row r="3" spans="1:18">
      <c r="A3" s="6" t="s">
        <v>0</v>
      </c>
      <c r="B3" s="6"/>
      <c r="C3" s="6" t="s">
        <v>1</v>
      </c>
      <c r="D3" s="6"/>
      <c r="E3" s="6"/>
      <c r="F3" s="47"/>
      <c r="G3" s="6"/>
      <c r="H3" s="6"/>
      <c r="I3" s="6"/>
      <c r="J3" s="6"/>
      <c r="K3" s="6"/>
      <c r="L3" s="6"/>
      <c r="M3" s="6"/>
      <c r="N3" s="6"/>
      <c r="O3" s="91"/>
      <c r="P3" s="19"/>
      <c r="Q3" s="105"/>
      <c r="R3" s="104"/>
    </row>
    <row r="4" spans="1:1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1"/>
      <c r="P4" s="19"/>
      <c r="Q4" s="105"/>
      <c r="R4" s="104"/>
    </row>
    <row r="5" spans="1:18" ht="21">
      <c r="A5" s="6" t="s">
        <v>2</v>
      </c>
      <c r="B5" s="6"/>
      <c r="C5" s="6" t="s">
        <v>3</v>
      </c>
      <c r="D5" s="6"/>
      <c r="E5" s="61"/>
      <c r="F5" s="48"/>
      <c r="G5" s="55"/>
      <c r="H5" s="49" t="s">
        <v>86</v>
      </c>
      <c r="I5" s="50"/>
      <c r="J5" s="58"/>
      <c r="K5" s="6"/>
      <c r="L5" s="6"/>
      <c r="M5" s="6"/>
      <c r="N5" s="6"/>
      <c r="O5" s="91"/>
      <c r="P5" s="19"/>
      <c r="Q5" s="105" t="s">
        <v>39</v>
      </c>
      <c r="R5" s="104"/>
    </row>
    <row r="6" spans="1:18">
      <c r="A6" s="45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92"/>
      <c r="P6" s="52"/>
      <c r="Q6" s="106"/>
      <c r="R6" s="6"/>
    </row>
    <row r="7" spans="1:18" ht="17.399999999999999">
      <c r="A7" s="52" t="s">
        <v>5</v>
      </c>
      <c r="B7" s="51"/>
      <c r="C7" s="51"/>
      <c r="D7" s="51"/>
      <c r="E7" s="51"/>
      <c r="F7" s="51"/>
      <c r="G7" s="7"/>
      <c r="H7" s="7"/>
      <c r="I7" s="7"/>
      <c r="J7" s="7"/>
      <c r="K7" s="51"/>
      <c r="L7" s="51"/>
      <c r="M7" s="51"/>
      <c r="N7" s="51"/>
      <c r="O7" s="52"/>
      <c r="P7" s="52"/>
      <c r="Q7" s="130"/>
      <c r="R7" s="6"/>
    </row>
    <row r="8" spans="1:18" ht="17.399999999999999">
      <c r="A8" s="52"/>
      <c r="B8" s="51"/>
      <c r="C8" s="51"/>
      <c r="D8" s="51"/>
      <c r="E8" s="51"/>
      <c r="F8" s="51"/>
      <c r="G8" s="7"/>
      <c r="H8" s="7"/>
      <c r="I8" s="7"/>
      <c r="J8" s="7"/>
      <c r="K8" s="51"/>
      <c r="L8" s="51"/>
      <c r="M8" s="51"/>
      <c r="N8" s="62"/>
      <c r="O8" s="79" t="s">
        <v>41</v>
      </c>
      <c r="P8" s="79" t="s">
        <v>41</v>
      </c>
      <c r="Q8" s="79" t="s">
        <v>69</v>
      </c>
      <c r="R8" s="17"/>
    </row>
    <row r="9" spans="1:18" ht="18">
      <c r="A9" s="53"/>
      <c r="B9" s="54"/>
      <c r="C9" s="12" t="s">
        <v>42</v>
      </c>
      <c r="D9" s="12" t="s">
        <v>43</v>
      </c>
      <c r="E9" s="12" t="s">
        <v>44</v>
      </c>
      <c r="F9" s="12" t="s">
        <v>45</v>
      </c>
      <c r="G9" s="12" t="s">
        <v>46</v>
      </c>
      <c r="H9" s="12" t="s">
        <v>47</v>
      </c>
      <c r="I9" s="12" t="s">
        <v>48</v>
      </c>
      <c r="J9" s="12" t="s">
        <v>49</v>
      </c>
      <c r="K9" s="12" t="s">
        <v>50</v>
      </c>
      <c r="L9" s="12" t="s">
        <v>51</v>
      </c>
      <c r="M9" s="12" t="s">
        <v>52</v>
      </c>
      <c r="N9" s="63" t="s">
        <v>53</v>
      </c>
      <c r="O9" s="131" t="s">
        <v>75</v>
      </c>
      <c r="P9" s="80">
        <v>2022</v>
      </c>
      <c r="Q9" s="131" t="s">
        <v>76</v>
      </c>
      <c r="R9" s="124" t="s">
        <v>58</v>
      </c>
    </row>
    <row r="10" spans="1:18" s="3" customFormat="1" ht="18">
      <c r="A10" s="6" t="s">
        <v>40</v>
      </c>
      <c r="B10" s="6"/>
      <c r="C10" s="21">
        <v>374</v>
      </c>
      <c r="D10" s="20">
        <v>386</v>
      </c>
      <c r="E10" s="20">
        <v>426</v>
      </c>
      <c r="F10" s="21">
        <v>405</v>
      </c>
      <c r="G10" s="21">
        <v>530</v>
      </c>
      <c r="H10" s="21">
        <v>406</v>
      </c>
      <c r="I10" s="20">
        <v>361</v>
      </c>
      <c r="J10" s="21">
        <v>403</v>
      </c>
      <c r="K10" s="21"/>
      <c r="L10" s="21"/>
      <c r="M10" s="21"/>
      <c r="N10" s="69"/>
      <c r="O10" s="21">
        <f>+SUM(C10:N10)</f>
        <v>3291</v>
      </c>
      <c r="P10" s="21">
        <v>3174</v>
      </c>
      <c r="Q10" s="21">
        <f>SUM(O10-P10)</f>
        <v>117</v>
      </c>
      <c r="R10" s="119">
        <v>0.04</v>
      </c>
    </row>
    <row r="11" spans="1:18" s="3" customFormat="1" ht="18">
      <c r="A11" s="17" t="s">
        <v>6</v>
      </c>
      <c r="B11" s="17"/>
      <c r="C11" s="23">
        <v>409</v>
      </c>
      <c r="D11" s="22">
        <v>401</v>
      </c>
      <c r="E11" s="23">
        <v>502</v>
      </c>
      <c r="F11" s="23">
        <v>397</v>
      </c>
      <c r="G11" s="23">
        <v>421</v>
      </c>
      <c r="H11" s="23">
        <v>320</v>
      </c>
      <c r="I11" s="23">
        <v>343</v>
      </c>
      <c r="J11" s="23">
        <v>410</v>
      </c>
      <c r="K11" s="23"/>
      <c r="L11" s="23"/>
      <c r="M11" s="23"/>
      <c r="N11" s="78"/>
      <c r="O11" s="23">
        <f>+SUM(C11:N11)</f>
        <v>3203</v>
      </c>
      <c r="P11" s="23">
        <v>3340</v>
      </c>
      <c r="Q11" s="23">
        <f>SUM(O11-P11)</f>
        <v>-137</v>
      </c>
      <c r="R11" s="120">
        <v>-0.04</v>
      </c>
    </row>
    <row r="12" spans="1:18" s="3" customFormat="1" ht="18">
      <c r="A12" s="19" t="s">
        <v>7</v>
      </c>
      <c r="B12" s="19"/>
      <c r="C12" s="24">
        <f t="shared" ref="C12:J12" si="0">SUM(C10:C11)</f>
        <v>783</v>
      </c>
      <c r="D12" s="24">
        <f t="shared" si="0"/>
        <v>787</v>
      </c>
      <c r="E12" s="24">
        <f t="shared" si="0"/>
        <v>928</v>
      </c>
      <c r="F12" s="24">
        <f t="shared" si="0"/>
        <v>802</v>
      </c>
      <c r="G12" s="24">
        <f t="shared" si="0"/>
        <v>951</v>
      </c>
      <c r="H12" s="24">
        <f t="shared" si="0"/>
        <v>726</v>
      </c>
      <c r="I12" s="24">
        <f t="shared" si="0"/>
        <v>704</v>
      </c>
      <c r="J12" s="24">
        <f t="shared" si="0"/>
        <v>813</v>
      </c>
      <c r="K12" s="24"/>
      <c r="L12" s="24"/>
      <c r="M12" s="24"/>
      <c r="N12" s="64"/>
      <c r="O12" s="117">
        <f>+SUM(O10+O11)</f>
        <v>6494</v>
      </c>
      <c r="P12" s="25">
        <f>SUM(P10:P11)</f>
        <v>6514</v>
      </c>
      <c r="Q12" s="25">
        <f>SUM(Q10:Q11)</f>
        <v>-20</v>
      </c>
      <c r="R12" s="125">
        <v>0</v>
      </c>
    </row>
    <row r="13" spans="1:18" s="3" customFormat="1" ht="16.2" customHeight="1">
      <c r="A13" s="6"/>
      <c r="B13" s="6"/>
      <c r="C13" s="26"/>
      <c r="D13" s="20"/>
      <c r="E13" s="26"/>
      <c r="F13" s="26"/>
      <c r="G13" s="26"/>
      <c r="H13" s="26"/>
      <c r="I13" s="26"/>
      <c r="J13" s="26"/>
      <c r="K13" s="26"/>
      <c r="L13" s="26"/>
      <c r="M13" s="26"/>
      <c r="N13" s="76"/>
      <c r="O13" s="94"/>
      <c r="P13" s="81"/>
      <c r="Q13" s="107"/>
      <c r="R13" s="20"/>
    </row>
    <row r="14" spans="1:18" s="3" customFormat="1" ht="18">
      <c r="A14" s="19" t="s">
        <v>67</v>
      </c>
      <c r="B14" s="6"/>
      <c r="C14" s="26"/>
      <c r="D14" s="20"/>
      <c r="E14" s="26"/>
      <c r="F14" s="26"/>
      <c r="G14" s="26"/>
      <c r="H14" s="26"/>
      <c r="I14" s="26"/>
      <c r="J14" s="26"/>
      <c r="K14" s="26"/>
      <c r="L14" s="26"/>
      <c r="M14" s="26"/>
      <c r="N14" s="76"/>
      <c r="O14" s="94"/>
      <c r="P14" s="27"/>
      <c r="Q14" s="94"/>
      <c r="R14" s="20"/>
    </row>
    <row r="15" spans="1:18" s="3" customFormat="1" ht="18">
      <c r="A15" s="6" t="s">
        <v>8</v>
      </c>
      <c r="B15" s="6"/>
      <c r="C15" s="21">
        <v>0</v>
      </c>
      <c r="D15" s="20">
        <v>0</v>
      </c>
      <c r="E15" s="21">
        <v>0</v>
      </c>
      <c r="F15" s="21">
        <v>0</v>
      </c>
      <c r="G15" s="21">
        <v>0</v>
      </c>
      <c r="H15" s="21">
        <v>0</v>
      </c>
      <c r="I15" s="20">
        <v>0</v>
      </c>
      <c r="J15" s="28">
        <v>0</v>
      </c>
      <c r="K15" s="21"/>
      <c r="L15" s="21"/>
      <c r="M15" s="21"/>
      <c r="N15" s="69"/>
      <c r="O15" s="21">
        <f t="shared" ref="O15:O22" si="1">+SUM(C15:N15)</f>
        <v>0</v>
      </c>
      <c r="P15" s="21">
        <v>0</v>
      </c>
      <c r="Q15" s="21">
        <f t="shared" ref="Q15:Q22" si="2">SUM(O15-P15)</f>
        <v>0</v>
      </c>
      <c r="R15" s="121">
        <v>0</v>
      </c>
    </row>
    <row r="16" spans="1:18" s="3" customFormat="1" ht="18">
      <c r="A16" s="6" t="s">
        <v>9</v>
      </c>
      <c r="B16" s="6"/>
      <c r="C16" s="21">
        <v>0</v>
      </c>
      <c r="D16" s="20">
        <v>0</v>
      </c>
      <c r="E16" s="21">
        <v>0</v>
      </c>
      <c r="F16" s="21">
        <v>0</v>
      </c>
      <c r="G16" s="21">
        <v>0</v>
      </c>
      <c r="H16" s="21">
        <v>0</v>
      </c>
      <c r="I16" s="20">
        <v>0</v>
      </c>
      <c r="J16" s="21">
        <v>0</v>
      </c>
      <c r="K16" s="21"/>
      <c r="L16" s="21"/>
      <c r="M16" s="21"/>
      <c r="N16" s="69"/>
      <c r="O16" s="21">
        <f t="shared" si="1"/>
        <v>0</v>
      </c>
      <c r="P16" s="21">
        <v>0</v>
      </c>
      <c r="Q16" s="21">
        <f t="shared" si="2"/>
        <v>0</v>
      </c>
      <c r="R16" s="119">
        <v>0</v>
      </c>
    </row>
    <row r="17" spans="1:18" s="3" customFormat="1" ht="18">
      <c r="A17" s="6" t="s">
        <v>12</v>
      </c>
      <c r="B17" s="6"/>
      <c r="C17" s="21">
        <v>0</v>
      </c>
      <c r="D17" s="20">
        <v>0</v>
      </c>
      <c r="E17" s="21">
        <v>0</v>
      </c>
      <c r="F17" s="21">
        <v>1</v>
      </c>
      <c r="G17" s="21">
        <v>0</v>
      </c>
      <c r="H17" s="21">
        <v>0</v>
      </c>
      <c r="I17" s="20">
        <v>0</v>
      </c>
      <c r="J17" s="21">
        <v>1</v>
      </c>
      <c r="K17" s="21"/>
      <c r="L17" s="21"/>
      <c r="M17" s="21"/>
      <c r="N17" s="69"/>
      <c r="O17" s="21">
        <f t="shared" si="1"/>
        <v>2</v>
      </c>
      <c r="P17" s="21">
        <v>2</v>
      </c>
      <c r="Q17" s="21">
        <f t="shared" si="2"/>
        <v>0</v>
      </c>
      <c r="R17" s="119">
        <v>0</v>
      </c>
    </row>
    <row r="18" spans="1:18" s="3" customFormat="1" ht="18">
      <c r="A18" s="6" t="s">
        <v>63</v>
      </c>
      <c r="B18" s="6"/>
      <c r="C18" s="21">
        <v>2</v>
      </c>
      <c r="D18" s="20">
        <v>0</v>
      </c>
      <c r="E18" s="21">
        <v>0</v>
      </c>
      <c r="F18" s="21">
        <v>0</v>
      </c>
      <c r="G18" s="21">
        <v>1</v>
      </c>
      <c r="H18" s="21">
        <v>0</v>
      </c>
      <c r="I18" s="20">
        <v>1</v>
      </c>
      <c r="J18" s="21">
        <v>0</v>
      </c>
      <c r="K18" s="21"/>
      <c r="L18" s="21"/>
      <c r="M18" s="21"/>
      <c r="N18" s="69"/>
      <c r="O18" s="21">
        <f t="shared" si="1"/>
        <v>4</v>
      </c>
      <c r="P18" s="21">
        <v>7</v>
      </c>
      <c r="Q18" s="21">
        <f t="shared" si="2"/>
        <v>-3</v>
      </c>
      <c r="R18" s="119">
        <v>-0.43</v>
      </c>
    </row>
    <row r="19" spans="1:18" s="3" customFormat="1" ht="18">
      <c r="A19" s="6" t="s">
        <v>13</v>
      </c>
      <c r="B19" s="6"/>
      <c r="C19" s="21">
        <v>1</v>
      </c>
      <c r="D19" s="20">
        <v>0</v>
      </c>
      <c r="E19" s="21">
        <v>1</v>
      </c>
      <c r="F19" s="21">
        <v>1</v>
      </c>
      <c r="G19" s="21">
        <v>0</v>
      </c>
      <c r="H19" s="21">
        <v>0</v>
      </c>
      <c r="I19" s="20">
        <v>1</v>
      </c>
      <c r="J19" s="21">
        <v>2</v>
      </c>
      <c r="K19" s="21"/>
      <c r="L19" s="21"/>
      <c r="M19" s="21"/>
      <c r="N19" s="69"/>
      <c r="O19" s="21">
        <f t="shared" si="1"/>
        <v>6</v>
      </c>
      <c r="P19" s="21">
        <v>14</v>
      </c>
      <c r="Q19" s="21">
        <f t="shared" si="2"/>
        <v>-8</v>
      </c>
      <c r="R19" s="119">
        <v>-0.56999999999999995</v>
      </c>
    </row>
    <row r="20" spans="1:18" s="3" customFormat="1" ht="18">
      <c r="A20" s="6" t="s">
        <v>15</v>
      </c>
      <c r="B20" s="6"/>
      <c r="C20" s="21">
        <v>4</v>
      </c>
      <c r="D20" s="20">
        <v>6</v>
      </c>
      <c r="E20" s="21">
        <v>8</v>
      </c>
      <c r="F20" s="21">
        <v>9</v>
      </c>
      <c r="G20" s="21">
        <v>11</v>
      </c>
      <c r="H20" s="21">
        <v>21</v>
      </c>
      <c r="I20" s="20">
        <v>12</v>
      </c>
      <c r="J20" s="21">
        <v>8</v>
      </c>
      <c r="K20" s="21"/>
      <c r="L20" s="21"/>
      <c r="M20" s="21"/>
      <c r="N20" s="69"/>
      <c r="O20" s="21">
        <f t="shared" si="1"/>
        <v>79</v>
      </c>
      <c r="P20" s="21">
        <v>72</v>
      </c>
      <c r="Q20" s="21">
        <f t="shared" si="2"/>
        <v>7</v>
      </c>
      <c r="R20" s="119">
        <v>0.09</v>
      </c>
    </row>
    <row r="21" spans="1:18" s="3" customFormat="1" ht="18">
      <c r="A21" s="6" t="s">
        <v>60</v>
      </c>
      <c r="B21" s="6"/>
      <c r="C21" s="21">
        <v>0</v>
      </c>
      <c r="D21" s="20">
        <v>0</v>
      </c>
      <c r="E21" s="21">
        <v>0</v>
      </c>
      <c r="F21" s="21">
        <v>1</v>
      </c>
      <c r="G21" s="21">
        <v>1</v>
      </c>
      <c r="H21" s="21">
        <v>0</v>
      </c>
      <c r="I21" s="20">
        <v>2</v>
      </c>
      <c r="J21" s="21">
        <v>0</v>
      </c>
      <c r="K21" s="21"/>
      <c r="L21" s="21"/>
      <c r="M21" s="21"/>
      <c r="N21" s="69"/>
      <c r="O21" s="21">
        <f t="shared" si="1"/>
        <v>4</v>
      </c>
      <c r="P21" s="21">
        <v>3</v>
      </c>
      <c r="Q21" s="21">
        <f t="shared" si="2"/>
        <v>1</v>
      </c>
      <c r="R21" s="119">
        <v>0.25</v>
      </c>
    </row>
    <row r="22" spans="1:18" s="3" customFormat="1" ht="18">
      <c r="A22" s="17" t="s">
        <v>14</v>
      </c>
      <c r="B22" s="17"/>
      <c r="C22" s="23">
        <v>0</v>
      </c>
      <c r="D22" s="29">
        <v>3</v>
      </c>
      <c r="E22" s="23">
        <v>2</v>
      </c>
      <c r="F22" s="23">
        <v>3</v>
      </c>
      <c r="G22" s="23">
        <v>6</v>
      </c>
      <c r="H22" s="23">
        <v>2</v>
      </c>
      <c r="I22" s="22">
        <v>3</v>
      </c>
      <c r="J22" s="23">
        <v>6</v>
      </c>
      <c r="K22" s="23"/>
      <c r="L22" s="23"/>
      <c r="M22" s="23"/>
      <c r="N22" s="70"/>
      <c r="O22" s="23">
        <f t="shared" si="1"/>
        <v>25</v>
      </c>
      <c r="P22" s="23">
        <v>20</v>
      </c>
      <c r="Q22" s="23">
        <f t="shared" si="2"/>
        <v>5</v>
      </c>
      <c r="R22" s="120">
        <v>0.2</v>
      </c>
    </row>
    <row r="23" spans="1:18" s="3" customFormat="1" ht="18">
      <c r="A23" s="19" t="s">
        <v>7</v>
      </c>
      <c r="B23" s="19"/>
      <c r="C23" s="24">
        <f t="shared" ref="C23:J23" si="3">SUM(C15:C22)</f>
        <v>7</v>
      </c>
      <c r="D23" s="24">
        <f t="shared" si="3"/>
        <v>9</v>
      </c>
      <c r="E23" s="24">
        <f t="shared" si="3"/>
        <v>11</v>
      </c>
      <c r="F23" s="24">
        <f t="shared" si="3"/>
        <v>15</v>
      </c>
      <c r="G23" s="24">
        <f t="shared" si="3"/>
        <v>19</v>
      </c>
      <c r="H23" s="24">
        <f t="shared" si="3"/>
        <v>23</v>
      </c>
      <c r="I23" s="24">
        <f t="shared" si="3"/>
        <v>19</v>
      </c>
      <c r="J23" s="24">
        <f t="shared" si="3"/>
        <v>17</v>
      </c>
      <c r="K23" s="24"/>
      <c r="L23" s="24"/>
      <c r="M23" s="24"/>
      <c r="N23" s="64"/>
      <c r="O23" s="117">
        <f t="shared" ref="O23:Q23" si="4">SUM(O15:O22)</f>
        <v>120</v>
      </c>
      <c r="P23" s="82">
        <f t="shared" si="4"/>
        <v>118</v>
      </c>
      <c r="Q23" s="82">
        <f t="shared" si="4"/>
        <v>2</v>
      </c>
      <c r="R23" s="125">
        <v>0.02</v>
      </c>
    </row>
    <row r="24" spans="1:18" s="3" customFormat="1" ht="16.95" customHeight="1">
      <c r="A24" s="6"/>
      <c r="B24" s="6"/>
      <c r="C24" s="11"/>
      <c r="D24" s="8"/>
      <c r="E24" s="11"/>
      <c r="F24" s="11"/>
      <c r="G24" s="11"/>
      <c r="H24" s="11"/>
      <c r="I24" s="11"/>
      <c r="J24" s="11"/>
      <c r="K24" s="11"/>
      <c r="L24" s="11"/>
      <c r="M24" s="11"/>
      <c r="N24" s="71"/>
      <c r="O24" s="96"/>
      <c r="P24" s="10"/>
      <c r="Q24" s="96"/>
      <c r="R24" s="56"/>
    </row>
    <row r="25" spans="1:18" s="3" customFormat="1" ht="16.95" customHeight="1">
      <c r="A25" s="19" t="s">
        <v>68</v>
      </c>
      <c r="B25" s="6"/>
      <c r="C25" s="11"/>
      <c r="D25" s="8"/>
      <c r="E25" s="11"/>
      <c r="F25" s="11"/>
      <c r="G25" s="11"/>
      <c r="H25" s="11"/>
      <c r="I25" s="11"/>
      <c r="J25" s="11"/>
      <c r="K25" s="11"/>
      <c r="L25" s="11"/>
      <c r="M25" s="11"/>
      <c r="N25" s="71"/>
      <c r="O25" s="96"/>
      <c r="P25" s="10"/>
      <c r="Q25" s="96"/>
      <c r="R25" s="56"/>
    </row>
    <row r="26" spans="1:18" s="3" customFormat="1" ht="18">
      <c r="A26" s="6" t="s">
        <v>64</v>
      </c>
      <c r="B26" s="6"/>
      <c r="C26" s="21">
        <v>0</v>
      </c>
      <c r="D26" s="27">
        <v>6</v>
      </c>
      <c r="E26" s="21">
        <v>6</v>
      </c>
      <c r="F26" s="21">
        <v>6</v>
      </c>
      <c r="G26" s="21">
        <v>4</v>
      </c>
      <c r="H26" s="21">
        <v>3</v>
      </c>
      <c r="I26" s="20">
        <v>9</v>
      </c>
      <c r="J26" s="21">
        <v>1</v>
      </c>
      <c r="K26" s="21"/>
      <c r="L26" s="21"/>
      <c r="M26" s="21"/>
      <c r="N26" s="69"/>
      <c r="O26" s="21">
        <f t="shared" ref="O26:O38" si="5">+SUM(C26:N26)</f>
        <v>35</v>
      </c>
      <c r="P26" s="21">
        <v>28</v>
      </c>
      <c r="Q26" s="21">
        <f t="shared" ref="Q26:Q27" si="6">SUM(O26-P26)</f>
        <v>7</v>
      </c>
      <c r="R26" s="119">
        <v>0.2</v>
      </c>
    </row>
    <row r="27" spans="1:18" s="3" customFormat="1" ht="18">
      <c r="A27" s="6" t="s">
        <v>10</v>
      </c>
      <c r="B27" s="6"/>
      <c r="C27" s="21">
        <v>0</v>
      </c>
      <c r="D27" s="27">
        <v>0</v>
      </c>
      <c r="E27" s="21">
        <v>0</v>
      </c>
      <c r="F27" s="21">
        <v>0</v>
      </c>
      <c r="G27" s="21">
        <v>0</v>
      </c>
      <c r="H27" s="21">
        <v>0</v>
      </c>
      <c r="I27" s="20">
        <v>0</v>
      </c>
      <c r="J27" s="21">
        <v>0</v>
      </c>
      <c r="K27" s="21"/>
      <c r="L27" s="21"/>
      <c r="M27" s="21"/>
      <c r="N27" s="69"/>
      <c r="O27" s="21">
        <f t="shared" si="5"/>
        <v>0</v>
      </c>
      <c r="P27" s="21">
        <v>1</v>
      </c>
      <c r="Q27" s="21">
        <f t="shared" si="6"/>
        <v>-1</v>
      </c>
      <c r="R27" s="121">
        <v>-1</v>
      </c>
    </row>
    <row r="28" spans="1:18" s="3" customFormat="1" ht="18">
      <c r="A28" s="6" t="s">
        <v>11</v>
      </c>
      <c r="B28" s="6"/>
      <c r="C28" s="21">
        <v>1</v>
      </c>
      <c r="D28" s="27">
        <v>0</v>
      </c>
      <c r="E28" s="21">
        <v>6</v>
      </c>
      <c r="F28" s="21">
        <v>1</v>
      </c>
      <c r="G28" s="21">
        <v>0</v>
      </c>
      <c r="H28" s="21">
        <v>8</v>
      </c>
      <c r="I28" s="20">
        <v>1</v>
      </c>
      <c r="J28" s="21">
        <v>1</v>
      </c>
      <c r="K28" s="21"/>
      <c r="L28" s="21"/>
      <c r="M28" s="21"/>
      <c r="N28" s="69"/>
      <c r="O28" s="21">
        <f t="shared" si="5"/>
        <v>18</v>
      </c>
      <c r="P28" s="21">
        <v>39</v>
      </c>
      <c r="Q28" s="21">
        <f t="shared" ref="Q28:Q38" si="7">SUM(O28-P28)</f>
        <v>-21</v>
      </c>
      <c r="R28" s="119">
        <v>-0.54</v>
      </c>
    </row>
    <row r="29" spans="1:18" s="3" customFormat="1" ht="18">
      <c r="A29" s="6" t="s">
        <v>17</v>
      </c>
      <c r="B29" s="6"/>
      <c r="C29" s="21">
        <v>2</v>
      </c>
      <c r="D29" s="27">
        <v>0</v>
      </c>
      <c r="E29" s="21">
        <v>0</v>
      </c>
      <c r="F29" s="21">
        <v>0</v>
      </c>
      <c r="G29" s="21">
        <v>0</v>
      </c>
      <c r="H29" s="21">
        <v>0</v>
      </c>
      <c r="I29" s="20">
        <v>0</v>
      </c>
      <c r="J29" s="21">
        <v>2</v>
      </c>
      <c r="K29" s="21"/>
      <c r="L29" s="21"/>
      <c r="M29" s="21"/>
      <c r="N29" s="69"/>
      <c r="O29" s="21">
        <f t="shared" si="5"/>
        <v>4</v>
      </c>
      <c r="P29" s="21">
        <v>3</v>
      </c>
      <c r="Q29" s="21">
        <f t="shared" si="7"/>
        <v>1</v>
      </c>
      <c r="R29" s="119">
        <v>0.25</v>
      </c>
    </row>
    <row r="30" spans="1:18" s="3" customFormat="1" ht="18">
      <c r="A30" s="6" t="s">
        <v>16</v>
      </c>
      <c r="B30" s="6"/>
      <c r="C30" s="21">
        <v>4</v>
      </c>
      <c r="D30" s="27">
        <v>4</v>
      </c>
      <c r="E30" s="21">
        <v>8</v>
      </c>
      <c r="F30" s="21">
        <v>1</v>
      </c>
      <c r="G30" s="21">
        <v>0</v>
      </c>
      <c r="H30" s="21">
        <v>5</v>
      </c>
      <c r="I30" s="20">
        <v>4</v>
      </c>
      <c r="J30" s="21">
        <v>3</v>
      </c>
      <c r="K30" s="21"/>
      <c r="L30" s="21"/>
      <c r="M30" s="21"/>
      <c r="N30" s="69"/>
      <c r="O30" s="21">
        <f t="shared" si="5"/>
        <v>29</v>
      </c>
      <c r="P30" s="21">
        <v>31</v>
      </c>
      <c r="Q30" s="21">
        <f t="shared" si="7"/>
        <v>-2</v>
      </c>
      <c r="R30" s="119">
        <v>0.06</v>
      </c>
    </row>
    <row r="31" spans="1:18" s="3" customFormat="1" ht="18">
      <c r="A31" s="6" t="s">
        <v>56</v>
      </c>
      <c r="B31" s="6"/>
      <c r="C31" s="21">
        <v>0</v>
      </c>
      <c r="D31" s="27">
        <v>1</v>
      </c>
      <c r="E31" s="21">
        <v>0</v>
      </c>
      <c r="F31" s="21">
        <v>0</v>
      </c>
      <c r="G31" s="21">
        <v>0</v>
      </c>
      <c r="H31" s="21">
        <v>0</v>
      </c>
      <c r="I31" s="20">
        <v>0</v>
      </c>
      <c r="J31" s="21">
        <v>0</v>
      </c>
      <c r="K31" s="21"/>
      <c r="L31" s="21"/>
      <c r="M31" s="21"/>
      <c r="N31" s="69"/>
      <c r="O31" s="21">
        <f t="shared" si="5"/>
        <v>1</v>
      </c>
      <c r="P31" s="21">
        <v>2</v>
      </c>
      <c r="Q31" s="21">
        <f t="shared" si="7"/>
        <v>-1</v>
      </c>
      <c r="R31" s="119">
        <v>-0.5</v>
      </c>
    </row>
    <row r="32" spans="1:18" s="3" customFormat="1" ht="18">
      <c r="A32" s="6" t="s">
        <v>19</v>
      </c>
      <c r="B32" s="6"/>
      <c r="C32" s="21">
        <v>0</v>
      </c>
      <c r="D32" s="27">
        <v>1</v>
      </c>
      <c r="E32" s="21">
        <v>0</v>
      </c>
      <c r="F32" s="21">
        <v>0</v>
      </c>
      <c r="G32" s="21">
        <v>1</v>
      </c>
      <c r="H32" s="21">
        <v>0</v>
      </c>
      <c r="I32" s="20">
        <v>0</v>
      </c>
      <c r="J32" s="21">
        <v>0</v>
      </c>
      <c r="K32" s="21"/>
      <c r="L32" s="21"/>
      <c r="M32" s="21"/>
      <c r="N32" s="69"/>
      <c r="O32" s="21">
        <f t="shared" si="5"/>
        <v>2</v>
      </c>
      <c r="P32" s="21">
        <v>0</v>
      </c>
      <c r="Q32" s="21">
        <f t="shared" si="7"/>
        <v>2</v>
      </c>
      <c r="R32" s="119">
        <v>2</v>
      </c>
    </row>
    <row r="33" spans="1:19" s="3" customFormat="1" ht="18">
      <c r="A33" s="6" t="s">
        <v>18</v>
      </c>
      <c r="B33" s="6"/>
      <c r="C33" s="21">
        <v>2</v>
      </c>
      <c r="D33" s="27">
        <v>2</v>
      </c>
      <c r="E33" s="21">
        <v>1</v>
      </c>
      <c r="F33" s="21">
        <v>5</v>
      </c>
      <c r="G33" s="21">
        <v>0</v>
      </c>
      <c r="H33" s="21">
        <v>0</v>
      </c>
      <c r="I33" s="20">
        <v>3</v>
      </c>
      <c r="J33" s="21">
        <v>2</v>
      </c>
      <c r="K33" s="21"/>
      <c r="L33" s="21"/>
      <c r="M33" s="21"/>
      <c r="N33" s="69"/>
      <c r="O33" s="21">
        <f t="shared" si="5"/>
        <v>15</v>
      </c>
      <c r="P33" s="21">
        <v>16</v>
      </c>
      <c r="Q33" s="21">
        <f t="shared" si="7"/>
        <v>-1</v>
      </c>
      <c r="R33" s="119">
        <v>-0.06</v>
      </c>
    </row>
    <row r="34" spans="1:19" s="3" customFormat="1" ht="18">
      <c r="A34" s="6" t="s">
        <v>65</v>
      </c>
      <c r="B34" s="6"/>
      <c r="C34" s="21">
        <v>4</v>
      </c>
      <c r="D34" s="27">
        <v>1</v>
      </c>
      <c r="E34" s="21">
        <v>3</v>
      </c>
      <c r="F34" s="21">
        <v>4</v>
      </c>
      <c r="G34" s="21">
        <v>6</v>
      </c>
      <c r="H34" s="21">
        <v>1</v>
      </c>
      <c r="I34" s="20">
        <v>4</v>
      </c>
      <c r="J34" s="21">
        <v>3</v>
      </c>
      <c r="K34" s="21"/>
      <c r="L34" s="21"/>
      <c r="M34" s="21"/>
      <c r="N34" s="69"/>
      <c r="O34" s="21">
        <f t="shared" si="5"/>
        <v>26</v>
      </c>
      <c r="P34" s="21">
        <v>17</v>
      </c>
      <c r="Q34" s="21">
        <f t="shared" si="7"/>
        <v>9</v>
      </c>
      <c r="R34" s="119">
        <v>0.35</v>
      </c>
    </row>
    <row r="35" spans="1:19" s="3" customFormat="1" ht="18">
      <c r="A35" s="6" t="s">
        <v>61</v>
      </c>
      <c r="B35" s="17"/>
      <c r="C35" s="21">
        <v>1</v>
      </c>
      <c r="D35" s="27">
        <v>2</v>
      </c>
      <c r="E35" s="21">
        <v>1</v>
      </c>
      <c r="F35" s="21">
        <v>1</v>
      </c>
      <c r="G35" s="21">
        <v>2</v>
      </c>
      <c r="H35" s="21">
        <v>3</v>
      </c>
      <c r="I35" s="20">
        <v>2</v>
      </c>
      <c r="J35" s="21">
        <v>4</v>
      </c>
      <c r="K35" s="21"/>
      <c r="L35" s="21"/>
      <c r="M35" s="21"/>
      <c r="N35" s="69"/>
      <c r="O35" s="21">
        <f t="shared" si="5"/>
        <v>16</v>
      </c>
      <c r="P35" s="21">
        <v>6</v>
      </c>
      <c r="Q35" s="21">
        <f t="shared" si="7"/>
        <v>10</v>
      </c>
      <c r="R35" s="119">
        <v>0.64</v>
      </c>
    </row>
    <row r="36" spans="1:19" s="3" customFormat="1" ht="18">
      <c r="A36" s="6" t="s">
        <v>20</v>
      </c>
      <c r="B36" s="17"/>
      <c r="C36" s="21">
        <v>1</v>
      </c>
      <c r="D36" s="27">
        <v>3</v>
      </c>
      <c r="E36" s="21">
        <v>24</v>
      </c>
      <c r="F36" s="21">
        <v>5</v>
      </c>
      <c r="G36" s="21">
        <v>10</v>
      </c>
      <c r="H36" s="21">
        <v>3</v>
      </c>
      <c r="I36" s="20">
        <v>11</v>
      </c>
      <c r="J36" s="21">
        <v>4</v>
      </c>
      <c r="K36" s="21"/>
      <c r="L36" s="21"/>
      <c r="M36" s="21"/>
      <c r="N36" s="69"/>
      <c r="O36" s="21">
        <f t="shared" si="5"/>
        <v>61</v>
      </c>
      <c r="P36" s="21">
        <v>59</v>
      </c>
      <c r="Q36" s="21">
        <f t="shared" si="7"/>
        <v>2</v>
      </c>
      <c r="R36" s="119">
        <v>0.03</v>
      </c>
    </row>
    <row r="37" spans="1:19" s="3" customFormat="1" ht="18">
      <c r="A37" s="6" t="s">
        <v>66</v>
      </c>
      <c r="B37" s="17"/>
      <c r="C37" s="21">
        <v>3</v>
      </c>
      <c r="D37" s="27">
        <v>8</v>
      </c>
      <c r="E37" s="21">
        <v>3</v>
      </c>
      <c r="F37" s="21">
        <v>8</v>
      </c>
      <c r="G37" s="21">
        <v>6</v>
      </c>
      <c r="H37" s="21">
        <v>7</v>
      </c>
      <c r="I37" s="20">
        <v>12</v>
      </c>
      <c r="J37" s="21">
        <v>7</v>
      </c>
      <c r="K37" s="21"/>
      <c r="L37" s="21"/>
      <c r="M37" s="21"/>
      <c r="N37" s="69"/>
      <c r="O37" s="21">
        <f t="shared" si="5"/>
        <v>54</v>
      </c>
      <c r="P37" s="21">
        <v>43</v>
      </c>
      <c r="Q37" s="21">
        <f t="shared" si="7"/>
        <v>11</v>
      </c>
      <c r="R37" s="119">
        <v>0.2</v>
      </c>
    </row>
    <row r="38" spans="1:19" s="3" customFormat="1" ht="18">
      <c r="A38" s="6" t="s">
        <v>57</v>
      </c>
      <c r="B38" s="17"/>
      <c r="C38" s="23">
        <v>0</v>
      </c>
      <c r="D38" s="29">
        <v>0</v>
      </c>
      <c r="E38" s="23">
        <v>0</v>
      </c>
      <c r="F38" s="23">
        <v>0</v>
      </c>
      <c r="G38" s="23">
        <v>0</v>
      </c>
      <c r="H38" s="23">
        <v>0</v>
      </c>
      <c r="I38" s="22">
        <v>0</v>
      </c>
      <c r="J38" s="23">
        <v>0</v>
      </c>
      <c r="K38" s="23"/>
      <c r="L38" s="23"/>
      <c r="M38" s="23"/>
      <c r="N38" s="70"/>
      <c r="O38" s="23">
        <f t="shared" si="5"/>
        <v>0</v>
      </c>
      <c r="P38" s="23">
        <v>3</v>
      </c>
      <c r="Q38" s="21">
        <f t="shared" si="7"/>
        <v>-3</v>
      </c>
      <c r="R38" s="120">
        <v>-3</v>
      </c>
    </row>
    <row r="39" spans="1:19" s="3" customFormat="1" ht="18">
      <c r="A39" s="19" t="s">
        <v>7</v>
      </c>
      <c r="B39" s="19"/>
      <c r="C39" s="83">
        <f t="shared" ref="C39:J39" si="8">SUM(C26:C38)</f>
        <v>18</v>
      </c>
      <c r="D39" s="83">
        <f t="shared" si="8"/>
        <v>28</v>
      </c>
      <c r="E39" s="83">
        <f t="shared" si="8"/>
        <v>52</v>
      </c>
      <c r="F39" s="83">
        <f t="shared" si="8"/>
        <v>31</v>
      </c>
      <c r="G39" s="83">
        <f t="shared" si="8"/>
        <v>29</v>
      </c>
      <c r="H39" s="83">
        <f t="shared" si="8"/>
        <v>30</v>
      </c>
      <c r="I39" s="83">
        <f t="shared" si="8"/>
        <v>46</v>
      </c>
      <c r="J39" s="83">
        <f t="shared" si="8"/>
        <v>27</v>
      </c>
      <c r="K39" s="24"/>
      <c r="L39" s="24"/>
      <c r="M39" s="24"/>
      <c r="N39" s="64"/>
      <c r="O39" s="83">
        <f t="shared" ref="O39:Q39" si="9">SUM(O26:O38)</f>
        <v>261</v>
      </c>
      <c r="P39" s="83">
        <f>SUM(P26:P38)</f>
        <v>248</v>
      </c>
      <c r="Q39" s="83">
        <f t="shared" si="9"/>
        <v>13</v>
      </c>
      <c r="R39" s="125">
        <v>0.05</v>
      </c>
      <c r="S39" s="4"/>
    </row>
    <row r="40" spans="1:19" s="3" customFormat="1" ht="18">
      <c r="A40" s="6"/>
      <c r="B40" s="6"/>
      <c r="C40" s="11"/>
      <c r="D40" s="8"/>
      <c r="E40" s="11"/>
      <c r="F40" s="11"/>
      <c r="G40" s="10"/>
      <c r="H40" s="11"/>
      <c r="I40" s="8"/>
      <c r="J40" s="11"/>
      <c r="K40" s="11"/>
      <c r="L40" s="11"/>
      <c r="M40" s="11"/>
      <c r="N40" s="71"/>
      <c r="O40" s="96"/>
      <c r="P40" s="11"/>
      <c r="Q40" s="96"/>
      <c r="R40" s="56"/>
    </row>
    <row r="41" spans="1:19" s="3" customFormat="1" ht="18">
      <c r="A41" s="19" t="s">
        <v>22</v>
      </c>
      <c r="B41" s="19"/>
      <c r="C41" s="24">
        <f t="shared" ref="C41:J41" si="10">SUM(C39+C23)</f>
        <v>25</v>
      </c>
      <c r="D41" s="24">
        <f t="shared" si="10"/>
        <v>37</v>
      </c>
      <c r="E41" s="24">
        <f t="shared" si="10"/>
        <v>63</v>
      </c>
      <c r="F41" s="24">
        <f t="shared" si="10"/>
        <v>46</v>
      </c>
      <c r="G41" s="24">
        <f t="shared" si="10"/>
        <v>48</v>
      </c>
      <c r="H41" s="24">
        <f t="shared" si="10"/>
        <v>53</v>
      </c>
      <c r="I41" s="24">
        <f t="shared" si="10"/>
        <v>65</v>
      </c>
      <c r="J41" s="24">
        <f t="shared" si="10"/>
        <v>44</v>
      </c>
      <c r="K41" s="24"/>
      <c r="L41" s="24"/>
      <c r="M41" s="24"/>
      <c r="N41" s="64"/>
      <c r="O41" s="83">
        <f t="shared" ref="O41:Q41" si="11">SUM(O39+O23)</f>
        <v>381</v>
      </c>
      <c r="P41" s="84">
        <f t="shared" si="11"/>
        <v>366</v>
      </c>
      <c r="Q41" s="24">
        <f t="shared" si="11"/>
        <v>15</v>
      </c>
      <c r="R41" s="123">
        <v>0.04</v>
      </c>
    </row>
    <row r="42" spans="1:19" s="3" customFormat="1" ht="18">
      <c r="A42" s="6"/>
      <c r="B42" s="6"/>
      <c r="C42" s="11"/>
      <c r="D42" s="8"/>
      <c r="E42" s="11"/>
      <c r="F42" s="11"/>
      <c r="G42" s="11"/>
      <c r="H42" s="11"/>
      <c r="I42" s="8"/>
      <c r="J42" s="11"/>
      <c r="K42" s="11"/>
      <c r="L42" s="11"/>
      <c r="M42" s="11"/>
      <c r="N42" s="71"/>
      <c r="O42" s="11"/>
      <c r="P42" s="85"/>
      <c r="Q42" s="11"/>
      <c r="R42" s="126"/>
    </row>
    <row r="43" spans="1:19" s="3" customFormat="1" ht="18">
      <c r="A43" s="6" t="s">
        <v>23</v>
      </c>
      <c r="B43" s="6"/>
      <c r="C43" s="21">
        <v>11</v>
      </c>
      <c r="D43" s="21">
        <v>18</v>
      </c>
      <c r="E43" s="21">
        <v>2</v>
      </c>
      <c r="F43" s="21">
        <v>20</v>
      </c>
      <c r="G43" s="21">
        <v>36</v>
      </c>
      <c r="H43" s="21">
        <v>25</v>
      </c>
      <c r="I43" s="21">
        <v>26</v>
      </c>
      <c r="J43" s="21">
        <v>20</v>
      </c>
      <c r="K43" s="21"/>
      <c r="L43" s="21"/>
      <c r="M43" s="21"/>
      <c r="N43" s="69"/>
      <c r="O43" s="21">
        <f t="shared" ref="O43:O46" si="12">+SUM(C43:N43)</f>
        <v>158</v>
      </c>
      <c r="P43" s="21">
        <v>109</v>
      </c>
      <c r="Q43" s="21">
        <f t="shared" ref="Q43:Q46" si="13">SUM(O43-P43)</f>
        <v>49</v>
      </c>
      <c r="R43" s="118">
        <v>0.31</v>
      </c>
    </row>
    <row r="44" spans="1:19" s="3" customFormat="1" ht="18">
      <c r="A44" s="6" t="s">
        <v>24</v>
      </c>
      <c r="B44" s="6"/>
      <c r="C44" s="21">
        <v>129</v>
      </c>
      <c r="D44" s="21">
        <v>147</v>
      </c>
      <c r="E44" s="21">
        <v>152</v>
      </c>
      <c r="F44" s="21">
        <v>107</v>
      </c>
      <c r="G44" s="21">
        <v>97</v>
      </c>
      <c r="H44" s="21">
        <v>117</v>
      </c>
      <c r="I44" s="21">
        <v>106</v>
      </c>
      <c r="J44" s="21">
        <v>171</v>
      </c>
      <c r="K44" s="21"/>
      <c r="L44" s="21"/>
      <c r="M44" s="21"/>
      <c r="N44" s="69"/>
      <c r="O44" s="21">
        <f t="shared" si="12"/>
        <v>1026</v>
      </c>
      <c r="P44" s="21">
        <v>912</v>
      </c>
      <c r="Q44" s="21">
        <f t="shared" si="13"/>
        <v>114</v>
      </c>
      <c r="R44" s="118">
        <v>0.11</v>
      </c>
    </row>
    <row r="45" spans="1:19" s="3" customFormat="1" ht="18">
      <c r="A45" s="6" t="s">
        <v>25</v>
      </c>
      <c r="B45" s="6"/>
      <c r="C45" s="21">
        <v>5</v>
      </c>
      <c r="D45" s="20">
        <v>5</v>
      </c>
      <c r="E45" s="21">
        <v>15</v>
      </c>
      <c r="F45" s="21">
        <v>12</v>
      </c>
      <c r="G45" s="21">
        <v>18</v>
      </c>
      <c r="H45" s="21">
        <v>13</v>
      </c>
      <c r="I45" s="21">
        <v>29</v>
      </c>
      <c r="J45" s="21">
        <v>15</v>
      </c>
      <c r="K45" s="21"/>
      <c r="L45" s="21"/>
      <c r="M45" s="21"/>
      <c r="N45" s="69"/>
      <c r="O45" s="21">
        <f t="shared" si="12"/>
        <v>112</v>
      </c>
      <c r="P45" s="21">
        <v>82</v>
      </c>
      <c r="Q45" s="21">
        <f t="shared" si="13"/>
        <v>30</v>
      </c>
      <c r="R45" s="118">
        <v>0.27</v>
      </c>
    </row>
    <row r="46" spans="1:19" s="3" customFormat="1" ht="18">
      <c r="A46" s="6" t="s">
        <v>26</v>
      </c>
      <c r="B46" s="6"/>
      <c r="C46" s="21">
        <v>17</v>
      </c>
      <c r="D46" s="21">
        <v>19</v>
      </c>
      <c r="E46" s="21">
        <v>23</v>
      </c>
      <c r="F46" s="21">
        <v>22</v>
      </c>
      <c r="G46" s="21">
        <v>12</v>
      </c>
      <c r="H46" s="21">
        <v>15</v>
      </c>
      <c r="I46" s="21">
        <v>15</v>
      </c>
      <c r="J46" s="21">
        <v>15</v>
      </c>
      <c r="K46" s="21"/>
      <c r="L46" s="21"/>
      <c r="M46" s="21"/>
      <c r="N46" s="69"/>
      <c r="O46" s="21">
        <f t="shared" si="12"/>
        <v>138</v>
      </c>
      <c r="P46" s="21">
        <v>130</v>
      </c>
      <c r="Q46" s="21">
        <f t="shared" si="13"/>
        <v>8</v>
      </c>
      <c r="R46" s="118">
        <v>0.06</v>
      </c>
    </row>
    <row r="47" spans="1:19" s="3" customFormat="1" ht="18">
      <c r="A47" s="17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2"/>
      <c r="O47" s="97"/>
      <c r="P47" s="86"/>
      <c r="Q47" s="97"/>
      <c r="R47" s="127"/>
    </row>
    <row r="48" spans="1:19" s="3" customFormat="1" ht="6" hidden="1" customHeight="1">
      <c r="A48" s="17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2"/>
      <c r="O48" s="97"/>
      <c r="P48" s="86"/>
      <c r="Q48" s="97"/>
      <c r="R48" s="56"/>
    </row>
    <row r="49" spans="1:21" s="3" customFormat="1" ht="16.95" customHeight="1">
      <c r="A49" s="19"/>
      <c r="B49" s="19"/>
      <c r="C49" s="14"/>
      <c r="D49" s="14"/>
      <c r="E49" s="14"/>
      <c r="F49" s="14"/>
      <c r="G49" s="15" t="s">
        <v>27</v>
      </c>
      <c r="H49" s="14"/>
      <c r="I49" s="14"/>
      <c r="J49" s="14"/>
      <c r="K49" s="14"/>
      <c r="L49" s="14"/>
      <c r="M49" s="14"/>
      <c r="N49" s="73"/>
      <c r="O49" s="98"/>
      <c r="P49" s="14"/>
      <c r="Q49" s="98"/>
      <c r="R49" s="14"/>
    </row>
    <row r="50" spans="1:21" s="3" customFormat="1" ht="15.6" customHeight="1">
      <c r="A50" s="19"/>
      <c r="B50" s="19"/>
      <c r="C50" s="10"/>
      <c r="D50" s="10"/>
      <c r="E50" s="15"/>
      <c r="F50" s="15"/>
      <c r="G50" s="56"/>
      <c r="H50" s="15"/>
      <c r="I50" s="15"/>
      <c r="J50" s="15"/>
      <c r="K50" s="15"/>
      <c r="L50" s="15"/>
      <c r="M50" s="10"/>
      <c r="N50" s="74"/>
      <c r="O50" s="132" t="s">
        <v>41</v>
      </c>
      <c r="P50" s="14" t="s">
        <v>41</v>
      </c>
      <c r="Q50" s="14" t="s">
        <v>69</v>
      </c>
      <c r="R50" s="128"/>
    </row>
    <row r="51" spans="1:21" s="3" customFormat="1" ht="21.6" customHeight="1">
      <c r="A51" s="19"/>
      <c r="B51" s="19"/>
      <c r="C51" s="13" t="s">
        <v>42</v>
      </c>
      <c r="D51" s="13" t="s">
        <v>43</v>
      </c>
      <c r="E51" s="13" t="s">
        <v>44</v>
      </c>
      <c r="F51" s="13" t="s">
        <v>45</v>
      </c>
      <c r="G51" s="13" t="s">
        <v>46</v>
      </c>
      <c r="H51" s="13" t="s">
        <v>47</v>
      </c>
      <c r="I51" s="13" t="s">
        <v>48</v>
      </c>
      <c r="J51" s="13" t="s">
        <v>49</v>
      </c>
      <c r="K51" s="13" t="s">
        <v>50</v>
      </c>
      <c r="L51" s="13" t="s">
        <v>51</v>
      </c>
      <c r="M51" s="13" t="s">
        <v>52</v>
      </c>
      <c r="N51" s="75" t="s">
        <v>53</v>
      </c>
      <c r="O51" s="133" t="s">
        <v>75</v>
      </c>
      <c r="P51" s="80">
        <v>2022</v>
      </c>
      <c r="Q51" s="131" t="s">
        <v>76</v>
      </c>
      <c r="R51" s="129" t="s">
        <v>58</v>
      </c>
    </row>
    <row r="52" spans="1:21" s="3" customFormat="1" ht="18">
      <c r="A52" s="6" t="s">
        <v>8</v>
      </c>
      <c r="B52" s="6"/>
      <c r="C52" s="21">
        <v>0</v>
      </c>
      <c r="D52" s="20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/>
      <c r="L52" s="21"/>
      <c r="M52" s="21"/>
      <c r="N52" s="69"/>
      <c r="O52" s="21">
        <f t="shared" ref="O52:O70" si="14">+SUM(C52:N52)</f>
        <v>0</v>
      </c>
      <c r="P52" s="21">
        <v>0</v>
      </c>
      <c r="Q52" s="21">
        <f t="shared" ref="Q52:Q71" si="15">SUM(O52-P52)</f>
        <v>0</v>
      </c>
      <c r="R52" s="121">
        <v>0</v>
      </c>
    </row>
    <row r="53" spans="1:21" s="3" customFormat="1" ht="18">
      <c r="A53" s="6" t="s">
        <v>9</v>
      </c>
      <c r="B53" s="6"/>
      <c r="C53" s="21">
        <v>0</v>
      </c>
      <c r="D53" s="20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/>
      <c r="L53" s="21"/>
      <c r="M53" s="21"/>
      <c r="N53" s="69"/>
      <c r="O53" s="21">
        <f t="shared" si="14"/>
        <v>0</v>
      </c>
      <c r="P53" s="21">
        <v>0</v>
      </c>
      <c r="Q53" s="21">
        <f t="shared" si="15"/>
        <v>0</v>
      </c>
      <c r="R53" s="121">
        <v>0</v>
      </c>
    </row>
    <row r="54" spans="1:21" s="3" customFormat="1" ht="18">
      <c r="A54" s="6" t="s">
        <v>10</v>
      </c>
      <c r="B54" s="6"/>
      <c r="C54" s="21">
        <v>0</v>
      </c>
      <c r="D54" s="20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/>
      <c r="L54" s="21"/>
      <c r="M54" s="21"/>
      <c r="N54" s="69"/>
      <c r="O54" s="21">
        <f t="shared" si="14"/>
        <v>0</v>
      </c>
      <c r="P54" s="21">
        <v>1</v>
      </c>
      <c r="Q54" s="21">
        <f t="shared" si="15"/>
        <v>-1</v>
      </c>
      <c r="R54" s="121">
        <v>-1</v>
      </c>
      <c r="U54" s="16"/>
    </row>
    <row r="55" spans="1:21" s="3" customFormat="1" ht="18">
      <c r="A55" s="6" t="s">
        <v>11</v>
      </c>
      <c r="B55" s="6"/>
      <c r="C55" s="21">
        <v>0</v>
      </c>
      <c r="D55" s="20">
        <v>0</v>
      </c>
      <c r="E55" s="21">
        <v>0</v>
      </c>
      <c r="F55" s="21">
        <v>0</v>
      </c>
      <c r="G55" s="21">
        <v>0</v>
      </c>
      <c r="H55" s="21">
        <v>1</v>
      </c>
      <c r="I55" s="21">
        <v>1</v>
      </c>
      <c r="J55" s="21">
        <v>0</v>
      </c>
      <c r="K55" s="21"/>
      <c r="L55" s="21"/>
      <c r="M55" s="21"/>
      <c r="N55" s="69"/>
      <c r="O55" s="21">
        <f t="shared" si="14"/>
        <v>2</v>
      </c>
      <c r="P55" s="21">
        <v>1</v>
      </c>
      <c r="Q55" s="21">
        <f t="shared" si="15"/>
        <v>1</v>
      </c>
      <c r="R55" s="121">
        <v>0.5</v>
      </c>
    </row>
    <row r="56" spans="1:21" s="3" customFormat="1" ht="18">
      <c r="A56" s="6" t="s">
        <v>12</v>
      </c>
      <c r="B56" s="6"/>
      <c r="C56" s="21">
        <v>0</v>
      </c>
      <c r="D56" s="20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/>
      <c r="L56" s="21"/>
      <c r="M56" s="21"/>
      <c r="N56" s="69"/>
      <c r="O56" s="21">
        <f t="shared" si="14"/>
        <v>0</v>
      </c>
      <c r="P56" s="21">
        <v>1</v>
      </c>
      <c r="Q56" s="21">
        <f t="shared" si="15"/>
        <v>-1</v>
      </c>
      <c r="R56" s="121">
        <v>-1</v>
      </c>
    </row>
    <row r="57" spans="1:21" s="3" customFormat="1" ht="18">
      <c r="A57" s="6" t="s">
        <v>13</v>
      </c>
      <c r="B57" s="6"/>
      <c r="C57" s="21">
        <v>0</v>
      </c>
      <c r="D57" s="20">
        <v>0</v>
      </c>
      <c r="E57" s="21">
        <v>3</v>
      </c>
      <c r="F57" s="21">
        <v>0</v>
      </c>
      <c r="G57" s="28">
        <v>0</v>
      </c>
      <c r="H57" s="21">
        <v>0</v>
      </c>
      <c r="I57" s="21">
        <v>0</v>
      </c>
      <c r="J57" s="21">
        <v>1</v>
      </c>
      <c r="K57" s="21"/>
      <c r="L57" s="21"/>
      <c r="M57" s="21"/>
      <c r="N57" s="69"/>
      <c r="O57" s="21">
        <f t="shared" si="14"/>
        <v>4</v>
      </c>
      <c r="P57" s="21">
        <v>2</v>
      </c>
      <c r="Q57" s="21">
        <f t="shared" si="15"/>
        <v>2</v>
      </c>
      <c r="R57" s="121">
        <v>0.5</v>
      </c>
    </row>
    <row r="58" spans="1:21" s="3" customFormat="1" ht="18">
      <c r="A58" s="6" t="s">
        <v>14</v>
      </c>
      <c r="B58" s="6"/>
      <c r="C58" s="21">
        <v>0</v>
      </c>
      <c r="D58" s="20">
        <v>0</v>
      </c>
      <c r="E58" s="21">
        <v>0</v>
      </c>
      <c r="F58" s="21">
        <v>0</v>
      </c>
      <c r="G58" s="21">
        <v>2</v>
      </c>
      <c r="H58" s="21">
        <v>0</v>
      </c>
      <c r="I58" s="21">
        <v>0</v>
      </c>
      <c r="J58" s="21">
        <v>0</v>
      </c>
      <c r="K58" s="21"/>
      <c r="L58" s="21"/>
      <c r="M58" s="21"/>
      <c r="N58" s="69"/>
      <c r="O58" s="21">
        <f t="shared" si="14"/>
        <v>2</v>
      </c>
      <c r="P58" s="21">
        <v>0</v>
      </c>
      <c r="Q58" s="21">
        <f t="shared" si="15"/>
        <v>2</v>
      </c>
      <c r="R58" s="121">
        <v>2</v>
      </c>
    </row>
    <row r="59" spans="1:21" s="3" customFormat="1" ht="18">
      <c r="A59" s="6" t="s">
        <v>28</v>
      </c>
      <c r="B59" s="6"/>
      <c r="C59" s="21">
        <v>0</v>
      </c>
      <c r="D59" s="20">
        <v>1</v>
      </c>
      <c r="E59" s="21">
        <v>3</v>
      </c>
      <c r="F59" s="21">
        <v>1</v>
      </c>
      <c r="G59" s="21">
        <v>0</v>
      </c>
      <c r="H59" s="21">
        <v>2</v>
      </c>
      <c r="I59" s="21">
        <v>3</v>
      </c>
      <c r="J59" s="21">
        <v>5</v>
      </c>
      <c r="K59" s="21"/>
      <c r="L59" s="21"/>
      <c r="M59" s="21"/>
      <c r="N59" s="69"/>
      <c r="O59" s="21">
        <f t="shared" si="14"/>
        <v>15</v>
      </c>
      <c r="P59" s="21">
        <v>7</v>
      </c>
      <c r="Q59" s="21">
        <f t="shared" si="15"/>
        <v>8</v>
      </c>
      <c r="R59" s="121">
        <v>0.53</v>
      </c>
    </row>
    <row r="60" spans="1:21" s="3" customFormat="1" ht="18">
      <c r="A60" s="6" t="s">
        <v>29</v>
      </c>
      <c r="B60" s="6"/>
      <c r="C60" s="21">
        <v>1</v>
      </c>
      <c r="D60" s="20">
        <v>4</v>
      </c>
      <c r="E60" s="21">
        <v>3</v>
      </c>
      <c r="F60" s="21">
        <v>5</v>
      </c>
      <c r="G60" s="21">
        <v>3</v>
      </c>
      <c r="H60" s="21">
        <v>3</v>
      </c>
      <c r="I60" s="21">
        <v>7</v>
      </c>
      <c r="J60" s="21">
        <v>1</v>
      </c>
      <c r="K60" s="21"/>
      <c r="L60" s="21"/>
      <c r="M60" s="21"/>
      <c r="N60" s="69"/>
      <c r="O60" s="21">
        <f t="shared" si="14"/>
        <v>27</v>
      </c>
      <c r="P60" s="21">
        <v>28</v>
      </c>
      <c r="Q60" s="21">
        <f t="shared" si="15"/>
        <v>-1</v>
      </c>
      <c r="R60" s="121">
        <v>0.04</v>
      </c>
    </row>
    <row r="61" spans="1:21" s="3" customFormat="1" ht="18">
      <c r="A61" s="6" t="s">
        <v>16</v>
      </c>
      <c r="B61" s="6"/>
      <c r="C61" s="21">
        <v>0</v>
      </c>
      <c r="D61" s="20">
        <v>0</v>
      </c>
      <c r="E61" s="21">
        <v>1</v>
      </c>
      <c r="F61" s="21">
        <v>1</v>
      </c>
      <c r="G61" s="21">
        <v>0</v>
      </c>
      <c r="H61" s="21">
        <v>0</v>
      </c>
      <c r="I61" s="21">
        <v>1</v>
      </c>
      <c r="J61" s="21">
        <v>0</v>
      </c>
      <c r="K61" s="21"/>
      <c r="L61" s="21"/>
      <c r="M61" s="21"/>
      <c r="N61" s="76"/>
      <c r="O61" s="21">
        <f t="shared" si="14"/>
        <v>3</v>
      </c>
      <c r="P61" s="21">
        <v>3</v>
      </c>
      <c r="Q61" s="21">
        <f t="shared" si="15"/>
        <v>0</v>
      </c>
      <c r="R61" s="121">
        <v>0</v>
      </c>
    </row>
    <row r="62" spans="1:21" s="3" customFormat="1" ht="18">
      <c r="A62" s="6" t="s">
        <v>17</v>
      </c>
      <c r="B62" s="6"/>
      <c r="C62" s="21">
        <v>2</v>
      </c>
      <c r="D62" s="20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1</v>
      </c>
      <c r="K62" s="21"/>
      <c r="L62" s="21"/>
      <c r="M62" s="21"/>
      <c r="N62" s="69"/>
      <c r="O62" s="21">
        <f t="shared" si="14"/>
        <v>3</v>
      </c>
      <c r="P62" s="21">
        <v>2</v>
      </c>
      <c r="Q62" s="21">
        <f t="shared" si="15"/>
        <v>1</v>
      </c>
      <c r="R62" s="121">
        <v>0.33</v>
      </c>
    </row>
    <row r="63" spans="1:21" s="3" customFormat="1" ht="18">
      <c r="A63" s="6" t="s">
        <v>56</v>
      </c>
      <c r="B63" s="6"/>
      <c r="C63" s="21">
        <v>0</v>
      </c>
      <c r="D63" s="20">
        <v>1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/>
      <c r="L63" s="21"/>
      <c r="M63" s="21"/>
      <c r="N63" s="69"/>
      <c r="O63" s="21">
        <f t="shared" si="14"/>
        <v>1</v>
      </c>
      <c r="P63" s="21">
        <v>2</v>
      </c>
      <c r="Q63" s="21">
        <f t="shared" si="15"/>
        <v>-1</v>
      </c>
      <c r="R63" s="121">
        <v>-0.5</v>
      </c>
    </row>
    <row r="64" spans="1:21" s="3" customFormat="1" ht="18">
      <c r="A64" s="6" t="s">
        <v>18</v>
      </c>
      <c r="B64" s="6"/>
      <c r="C64" s="21">
        <v>2</v>
      </c>
      <c r="D64" s="20">
        <v>1</v>
      </c>
      <c r="E64" s="21">
        <v>2</v>
      </c>
      <c r="F64" s="21">
        <v>4</v>
      </c>
      <c r="G64" s="21">
        <v>0</v>
      </c>
      <c r="H64" s="21">
        <v>0</v>
      </c>
      <c r="I64" s="21">
        <v>3</v>
      </c>
      <c r="J64" s="21">
        <v>2</v>
      </c>
      <c r="K64" s="21"/>
      <c r="L64" s="21"/>
      <c r="M64" s="21"/>
      <c r="N64" s="69"/>
      <c r="O64" s="21">
        <f t="shared" si="14"/>
        <v>14</v>
      </c>
      <c r="P64" s="21">
        <v>12</v>
      </c>
      <c r="Q64" s="21">
        <f t="shared" si="15"/>
        <v>2</v>
      </c>
      <c r="R64" s="121">
        <v>0.14000000000000001</v>
      </c>
    </row>
    <row r="65" spans="1:19" s="3" customFormat="1" ht="18">
      <c r="A65" s="6" t="s">
        <v>62</v>
      </c>
      <c r="B65" s="6"/>
      <c r="C65" s="21">
        <v>0</v>
      </c>
      <c r="D65" s="20">
        <v>1</v>
      </c>
      <c r="E65" s="21">
        <v>3</v>
      </c>
      <c r="F65" s="21">
        <v>0</v>
      </c>
      <c r="G65" s="21">
        <v>1</v>
      </c>
      <c r="H65" s="21">
        <v>1</v>
      </c>
      <c r="I65" s="21">
        <v>0</v>
      </c>
      <c r="J65" s="21">
        <v>2</v>
      </c>
      <c r="K65" s="21"/>
      <c r="L65" s="21"/>
      <c r="M65" s="21"/>
      <c r="N65" s="69"/>
      <c r="O65" s="21">
        <f t="shared" si="14"/>
        <v>8</v>
      </c>
      <c r="P65" s="21">
        <v>7</v>
      </c>
      <c r="Q65" s="21">
        <f t="shared" si="15"/>
        <v>1</v>
      </c>
      <c r="R65" s="121">
        <v>0.12</v>
      </c>
    </row>
    <row r="66" spans="1:19" s="3" customFormat="1" ht="18">
      <c r="A66" s="6" t="s">
        <v>30</v>
      </c>
      <c r="B66" s="6"/>
      <c r="C66" s="21">
        <v>4</v>
      </c>
      <c r="D66" s="20">
        <v>1</v>
      </c>
      <c r="E66" s="21">
        <v>0</v>
      </c>
      <c r="F66" s="21">
        <v>4</v>
      </c>
      <c r="G66" s="21">
        <v>6</v>
      </c>
      <c r="H66" s="21">
        <v>1</v>
      </c>
      <c r="I66" s="21">
        <v>4</v>
      </c>
      <c r="J66" s="21">
        <v>3</v>
      </c>
      <c r="K66" s="21"/>
      <c r="L66" s="21"/>
      <c r="M66" s="21"/>
      <c r="N66" s="69"/>
      <c r="O66" s="21">
        <f t="shared" si="14"/>
        <v>23</v>
      </c>
      <c r="P66" s="21">
        <v>13</v>
      </c>
      <c r="Q66" s="21">
        <f t="shared" si="15"/>
        <v>10</v>
      </c>
      <c r="R66" s="121">
        <v>0.43</v>
      </c>
    </row>
    <row r="67" spans="1:19" s="3" customFormat="1" ht="18">
      <c r="A67" s="6" t="s">
        <v>19</v>
      </c>
      <c r="B67" s="6"/>
      <c r="C67" s="21">
        <v>0</v>
      </c>
      <c r="D67" s="20">
        <v>1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/>
      <c r="L67" s="21"/>
      <c r="M67" s="21"/>
      <c r="N67" s="69"/>
      <c r="O67" s="21">
        <f t="shared" si="14"/>
        <v>1</v>
      </c>
      <c r="P67" s="21">
        <v>0</v>
      </c>
      <c r="Q67" s="21">
        <f t="shared" si="15"/>
        <v>1</v>
      </c>
      <c r="R67" s="121">
        <v>1</v>
      </c>
    </row>
    <row r="68" spans="1:19" s="3" customFormat="1" ht="18">
      <c r="A68" s="6" t="s">
        <v>20</v>
      </c>
      <c r="B68" s="6"/>
      <c r="C68" s="21">
        <v>0</v>
      </c>
      <c r="D68" s="20">
        <v>2</v>
      </c>
      <c r="E68" s="21">
        <v>6</v>
      </c>
      <c r="F68" s="21">
        <v>4</v>
      </c>
      <c r="G68" s="21">
        <v>6</v>
      </c>
      <c r="H68" s="21">
        <v>0</v>
      </c>
      <c r="I68" s="21">
        <v>5</v>
      </c>
      <c r="J68" s="21">
        <v>3</v>
      </c>
      <c r="K68" s="21"/>
      <c r="L68" s="21"/>
      <c r="M68" s="21"/>
      <c r="N68" s="69"/>
      <c r="O68" s="21">
        <f t="shared" si="14"/>
        <v>26</v>
      </c>
      <c r="P68" s="21">
        <v>36</v>
      </c>
      <c r="Q68" s="21">
        <f t="shared" si="15"/>
        <v>-10</v>
      </c>
      <c r="R68" s="121">
        <v>-0.28000000000000003</v>
      </c>
    </row>
    <row r="69" spans="1:19" s="3" customFormat="1" ht="18">
      <c r="A69" s="6" t="s">
        <v>21</v>
      </c>
      <c r="B69" s="6"/>
      <c r="C69" s="21">
        <v>2</v>
      </c>
      <c r="D69" s="20">
        <v>5</v>
      </c>
      <c r="E69" s="21">
        <v>2</v>
      </c>
      <c r="F69" s="21">
        <v>6</v>
      </c>
      <c r="G69" s="21">
        <v>3</v>
      </c>
      <c r="H69" s="21">
        <v>3</v>
      </c>
      <c r="I69" s="21">
        <v>10</v>
      </c>
      <c r="J69" s="21">
        <v>4</v>
      </c>
      <c r="K69" s="21"/>
      <c r="L69" s="21"/>
      <c r="M69" s="21"/>
      <c r="N69" s="69"/>
      <c r="O69" s="21">
        <f t="shared" si="14"/>
        <v>35</v>
      </c>
      <c r="P69" s="21">
        <v>25</v>
      </c>
      <c r="Q69" s="21">
        <f t="shared" si="15"/>
        <v>10</v>
      </c>
      <c r="R69" s="121">
        <v>0.28999999999999998</v>
      </c>
    </row>
    <row r="70" spans="1:19" s="3" customFormat="1" ht="18">
      <c r="A70" s="6" t="s">
        <v>57</v>
      </c>
      <c r="B70" s="6"/>
      <c r="C70" s="23">
        <v>0</v>
      </c>
      <c r="D70" s="22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/>
      <c r="L70" s="23"/>
      <c r="M70" s="23"/>
      <c r="N70" s="70"/>
      <c r="O70" s="23">
        <f t="shared" si="14"/>
        <v>0</v>
      </c>
      <c r="P70" s="23">
        <v>0</v>
      </c>
      <c r="Q70" s="23">
        <f t="shared" si="15"/>
        <v>0</v>
      </c>
      <c r="R70" s="122">
        <v>0</v>
      </c>
    </row>
    <row r="71" spans="1:19" s="3" customFormat="1" ht="16.2" customHeight="1">
      <c r="A71" s="37" t="s">
        <v>31</v>
      </c>
      <c r="B71" s="37"/>
      <c r="C71" s="30">
        <f t="shared" ref="C71" si="16">SUM(C52:C70)</f>
        <v>11</v>
      </c>
      <c r="D71" s="24">
        <f t="shared" ref="D71:J71" si="17">SUM(D52:D70)</f>
        <v>17</v>
      </c>
      <c r="E71" s="24">
        <f t="shared" si="17"/>
        <v>23</v>
      </c>
      <c r="F71" s="24">
        <f t="shared" si="17"/>
        <v>25</v>
      </c>
      <c r="G71" s="24">
        <f t="shared" si="17"/>
        <v>21</v>
      </c>
      <c r="H71" s="24">
        <f t="shared" si="17"/>
        <v>11</v>
      </c>
      <c r="I71" s="24">
        <f t="shared" si="17"/>
        <v>34</v>
      </c>
      <c r="J71" s="24">
        <f t="shared" si="17"/>
        <v>22</v>
      </c>
      <c r="K71" s="30"/>
      <c r="L71" s="30"/>
      <c r="M71" s="30"/>
      <c r="N71" s="77"/>
      <c r="O71" s="117">
        <f>SUM(O52:O70)</f>
        <v>164</v>
      </c>
      <c r="P71" s="82">
        <f>SUM(P52:P70)</f>
        <v>140</v>
      </c>
      <c r="Q71" s="25">
        <f t="shared" si="15"/>
        <v>24</v>
      </c>
      <c r="R71" s="123">
        <v>0.15</v>
      </c>
    </row>
    <row r="72" spans="1:19" s="3" customFormat="1" ht="10.5" customHeight="1">
      <c r="A72" s="37"/>
      <c r="B72" s="37"/>
      <c r="C72" s="30"/>
      <c r="D72" s="30"/>
      <c r="E72" s="30"/>
      <c r="F72" s="30"/>
      <c r="G72" s="30"/>
      <c r="H72" s="30"/>
      <c r="I72" s="30"/>
      <c r="J72" s="30"/>
      <c r="K72" s="30"/>
      <c r="L72" s="6"/>
      <c r="M72" s="30"/>
      <c r="N72" s="77"/>
      <c r="O72" s="99"/>
      <c r="P72" s="87"/>
      <c r="Q72" s="110"/>
      <c r="R72" s="111"/>
    </row>
    <row r="73" spans="1:19" s="3" customFormat="1" ht="18">
      <c r="A73" s="6" t="s">
        <v>32</v>
      </c>
      <c r="B73" s="6"/>
      <c r="C73" s="21">
        <v>2090</v>
      </c>
      <c r="D73" s="26">
        <v>2570</v>
      </c>
      <c r="E73" s="21">
        <v>1203</v>
      </c>
      <c r="F73" s="21">
        <v>1905</v>
      </c>
      <c r="G73" s="21">
        <v>1359</v>
      </c>
      <c r="H73" s="21">
        <v>1241</v>
      </c>
      <c r="I73" s="21">
        <v>2914</v>
      </c>
      <c r="J73" s="21">
        <v>1058</v>
      </c>
      <c r="K73" s="28"/>
      <c r="L73" s="21"/>
      <c r="M73" s="26"/>
      <c r="N73" s="76"/>
      <c r="O73" s="21">
        <f t="shared" ref="O73:O76" si="18">+SUM(C73:N73)</f>
        <v>14340</v>
      </c>
      <c r="P73" s="21">
        <v>9427</v>
      </c>
      <c r="Q73" s="21">
        <f t="shared" ref="Q73:Q76" si="19">SUM(O73-P73)</f>
        <v>4913</v>
      </c>
      <c r="R73" s="121">
        <v>0.34</v>
      </c>
    </row>
    <row r="74" spans="1:19" s="3" customFormat="1" ht="18">
      <c r="A74" s="38" t="s">
        <v>55</v>
      </c>
      <c r="B74" s="38"/>
      <c r="C74" s="31">
        <v>2474</v>
      </c>
      <c r="D74" s="32">
        <v>3097</v>
      </c>
      <c r="E74" s="31">
        <v>3742</v>
      </c>
      <c r="F74" s="31">
        <v>3085</v>
      </c>
      <c r="G74" s="31">
        <v>1767</v>
      </c>
      <c r="H74" s="31">
        <v>2060</v>
      </c>
      <c r="I74" s="31">
        <v>2939</v>
      </c>
      <c r="J74" s="32">
        <v>2967</v>
      </c>
      <c r="K74" s="41"/>
      <c r="L74" s="31"/>
      <c r="M74" s="26"/>
      <c r="N74" s="76"/>
      <c r="O74" s="21">
        <f t="shared" si="18"/>
        <v>22131</v>
      </c>
      <c r="P74" s="21">
        <v>20249</v>
      </c>
      <c r="Q74" s="21">
        <f t="shared" si="19"/>
        <v>1882</v>
      </c>
      <c r="R74" s="121">
        <v>0.09</v>
      </c>
    </row>
    <row r="75" spans="1:19" s="3" customFormat="1" ht="18">
      <c r="A75" s="18" t="s">
        <v>70</v>
      </c>
      <c r="B75" s="18"/>
      <c r="C75" s="33">
        <v>0</v>
      </c>
      <c r="D75" s="34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4">
        <v>0</v>
      </c>
      <c r="K75" s="33"/>
      <c r="L75" s="33"/>
      <c r="M75" s="59"/>
      <c r="N75" s="78"/>
      <c r="O75" s="21">
        <f t="shared" si="18"/>
        <v>0</v>
      </c>
      <c r="P75" s="23">
        <v>1630</v>
      </c>
      <c r="Q75" s="23">
        <f t="shared" si="19"/>
        <v>-1630</v>
      </c>
      <c r="R75" s="122">
        <v>0</v>
      </c>
    </row>
    <row r="76" spans="1:19" s="3" customFormat="1" ht="14.7" customHeight="1">
      <c r="A76" s="19" t="s">
        <v>33</v>
      </c>
      <c r="B76" s="19"/>
      <c r="C76" s="30">
        <f t="shared" ref="C76:J76" si="20">SUM(C73:C75)</f>
        <v>4564</v>
      </c>
      <c r="D76" s="30">
        <f t="shared" si="20"/>
        <v>5667</v>
      </c>
      <c r="E76" s="30">
        <f t="shared" si="20"/>
        <v>4945</v>
      </c>
      <c r="F76" s="30">
        <f t="shared" si="20"/>
        <v>4990</v>
      </c>
      <c r="G76" s="30">
        <f t="shared" si="20"/>
        <v>3126</v>
      </c>
      <c r="H76" s="30">
        <f t="shared" si="20"/>
        <v>3301</v>
      </c>
      <c r="I76" s="30">
        <f t="shared" si="20"/>
        <v>5853</v>
      </c>
      <c r="J76" s="30">
        <f t="shared" si="20"/>
        <v>4025</v>
      </c>
      <c r="K76" s="30"/>
      <c r="L76" s="30"/>
      <c r="M76" s="30"/>
      <c r="N76" s="30"/>
      <c r="O76" s="25">
        <f t="shared" si="18"/>
        <v>36471</v>
      </c>
      <c r="P76" s="30">
        <f>SUM(P73:P75)</f>
        <v>31306</v>
      </c>
      <c r="Q76" s="25">
        <f t="shared" si="19"/>
        <v>5165</v>
      </c>
      <c r="R76" s="123">
        <v>0.12</v>
      </c>
    </row>
    <row r="77" spans="1:19" s="3" customFormat="1" ht="6.45" customHeight="1">
      <c r="A77" s="19"/>
      <c r="B77" s="19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64"/>
      <c r="O77" s="99"/>
      <c r="P77" s="87"/>
      <c r="Q77" s="108"/>
      <c r="R77" s="111"/>
    </row>
    <row r="78" spans="1:19" s="3" customFormat="1" ht="18">
      <c r="A78" s="6" t="s">
        <v>34</v>
      </c>
      <c r="B78" s="6"/>
      <c r="C78" s="21">
        <v>225</v>
      </c>
      <c r="D78" s="20">
        <v>125</v>
      </c>
      <c r="E78" s="21">
        <v>275</v>
      </c>
      <c r="F78" s="21">
        <v>200</v>
      </c>
      <c r="G78" s="21">
        <v>550</v>
      </c>
      <c r="H78" s="21">
        <v>550</v>
      </c>
      <c r="I78" s="21">
        <v>150</v>
      </c>
      <c r="J78" s="21">
        <v>125</v>
      </c>
      <c r="K78" s="21"/>
      <c r="L78" s="21"/>
      <c r="M78" s="21"/>
      <c r="N78" s="69"/>
      <c r="O78" s="21">
        <f t="shared" ref="O78:O84" si="21">+SUM(C78:N78)</f>
        <v>2200</v>
      </c>
      <c r="P78" s="21">
        <v>1900</v>
      </c>
      <c r="Q78" s="21">
        <f t="shared" ref="Q78:Q84" si="22">SUM(O78-P78)</f>
        <v>300</v>
      </c>
      <c r="R78" s="121">
        <v>0.14000000000000001</v>
      </c>
    </row>
    <row r="79" spans="1:19" s="3" customFormat="1" ht="18">
      <c r="A79" s="6" t="s">
        <v>35</v>
      </c>
      <c r="B79" s="6"/>
      <c r="C79" s="21">
        <v>670</v>
      </c>
      <c r="D79" s="20">
        <v>605</v>
      </c>
      <c r="E79" s="21">
        <v>810</v>
      </c>
      <c r="F79" s="21">
        <v>617</v>
      </c>
      <c r="G79" s="21">
        <v>865</v>
      </c>
      <c r="H79" s="21">
        <v>405</v>
      </c>
      <c r="I79" s="21">
        <v>192</v>
      </c>
      <c r="J79" s="21">
        <v>360</v>
      </c>
      <c r="K79" s="21" t="s">
        <v>39</v>
      </c>
      <c r="L79" s="21"/>
      <c r="M79" s="21"/>
      <c r="N79" s="69"/>
      <c r="O79" s="21">
        <f t="shared" si="21"/>
        <v>4524</v>
      </c>
      <c r="P79" s="21">
        <v>4447</v>
      </c>
      <c r="Q79" s="21">
        <f t="shared" si="22"/>
        <v>77</v>
      </c>
      <c r="R79" s="121">
        <v>0.02</v>
      </c>
      <c r="S79" s="5"/>
    </row>
    <row r="80" spans="1:19" s="3" customFormat="1" ht="18">
      <c r="A80" s="136" t="s">
        <v>79</v>
      </c>
      <c r="B80" s="136"/>
      <c r="C80" s="21">
        <v>0</v>
      </c>
      <c r="D80" s="20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/>
      <c r="L80" s="21"/>
      <c r="M80" s="21"/>
      <c r="N80" s="69"/>
      <c r="O80" s="21">
        <v>0</v>
      </c>
      <c r="P80" s="21">
        <v>0</v>
      </c>
      <c r="Q80" s="21">
        <f t="shared" si="22"/>
        <v>0</v>
      </c>
      <c r="R80" s="121">
        <v>0</v>
      </c>
      <c r="S80" s="5"/>
    </row>
    <row r="81" spans="1:19" s="3" customFormat="1" ht="18">
      <c r="A81" s="136" t="s">
        <v>80</v>
      </c>
      <c r="B81" s="136"/>
      <c r="C81" s="21">
        <v>0</v>
      </c>
      <c r="D81" s="20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/>
      <c r="L81" s="21"/>
      <c r="M81" s="21"/>
      <c r="N81" s="69"/>
      <c r="O81" s="21">
        <v>0</v>
      </c>
      <c r="P81" s="21">
        <v>0</v>
      </c>
      <c r="Q81" s="21">
        <f t="shared" si="22"/>
        <v>0</v>
      </c>
      <c r="R81" s="121">
        <v>0</v>
      </c>
      <c r="S81" s="5"/>
    </row>
    <row r="82" spans="1:19" s="3" customFormat="1" ht="18">
      <c r="A82" s="136" t="s">
        <v>81</v>
      </c>
      <c r="B82" s="136"/>
      <c r="C82" s="21">
        <v>0</v>
      </c>
      <c r="D82" s="20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/>
      <c r="L82" s="21"/>
      <c r="M82" s="21"/>
      <c r="N82" s="69"/>
      <c r="O82" s="21">
        <v>0</v>
      </c>
      <c r="P82" s="21">
        <v>0</v>
      </c>
      <c r="Q82" s="21">
        <f t="shared" si="22"/>
        <v>0</v>
      </c>
      <c r="R82" s="121">
        <v>0</v>
      </c>
      <c r="S82" s="5"/>
    </row>
    <row r="83" spans="1:19" s="3" customFormat="1" ht="18">
      <c r="A83" s="6" t="s">
        <v>54</v>
      </c>
      <c r="B83" s="6"/>
      <c r="C83" s="21">
        <v>1625</v>
      </c>
      <c r="D83" s="26">
        <v>15808</v>
      </c>
      <c r="E83" s="21">
        <v>379</v>
      </c>
      <c r="F83" s="21">
        <v>208</v>
      </c>
      <c r="G83" s="21">
        <v>15626</v>
      </c>
      <c r="H83" s="21">
        <v>561</v>
      </c>
      <c r="I83" s="21">
        <v>2796</v>
      </c>
      <c r="J83" s="21">
        <v>13759</v>
      </c>
      <c r="K83" s="21"/>
      <c r="L83" s="21"/>
      <c r="M83" s="21"/>
      <c r="N83" s="69"/>
      <c r="O83" s="21">
        <f t="shared" si="21"/>
        <v>50762</v>
      </c>
      <c r="P83" s="21">
        <v>48886</v>
      </c>
      <c r="Q83" s="21">
        <f t="shared" si="22"/>
        <v>1876</v>
      </c>
      <c r="R83" s="121">
        <v>0.04</v>
      </c>
    </row>
    <row r="84" spans="1:19" s="3" customFormat="1" ht="18">
      <c r="A84" s="17" t="s">
        <v>36</v>
      </c>
      <c r="B84" s="17"/>
      <c r="C84" s="23">
        <v>68</v>
      </c>
      <c r="D84" s="22">
        <v>1525</v>
      </c>
      <c r="E84" s="23">
        <v>25</v>
      </c>
      <c r="F84" s="23">
        <v>0</v>
      </c>
      <c r="G84" s="23">
        <v>25</v>
      </c>
      <c r="H84" s="23">
        <v>110</v>
      </c>
      <c r="I84" s="23">
        <v>500</v>
      </c>
      <c r="J84" s="23">
        <v>105</v>
      </c>
      <c r="K84" s="35"/>
      <c r="L84" s="23"/>
      <c r="M84" s="23"/>
      <c r="N84" s="70"/>
      <c r="O84" s="23">
        <f t="shared" si="21"/>
        <v>2358</v>
      </c>
      <c r="P84" s="23">
        <v>1474</v>
      </c>
      <c r="Q84" s="23">
        <f t="shared" si="22"/>
        <v>884</v>
      </c>
      <c r="R84" s="122">
        <v>0.37</v>
      </c>
    </row>
    <row r="85" spans="1:19" s="3" customFormat="1" ht="16.2" customHeight="1">
      <c r="A85" s="19" t="s">
        <v>33</v>
      </c>
      <c r="B85" s="19"/>
      <c r="C85" s="24">
        <f t="shared" ref="C85:J85" si="23">SUM(C78:C84)</f>
        <v>2588</v>
      </c>
      <c r="D85" s="24">
        <f t="shared" si="23"/>
        <v>18063</v>
      </c>
      <c r="E85" s="24">
        <f t="shared" si="23"/>
        <v>1489</v>
      </c>
      <c r="F85" s="24">
        <f t="shared" si="23"/>
        <v>1025</v>
      </c>
      <c r="G85" s="24">
        <f t="shared" si="23"/>
        <v>17066</v>
      </c>
      <c r="H85" s="24">
        <f t="shared" si="23"/>
        <v>1626</v>
      </c>
      <c r="I85" s="24">
        <f t="shared" si="23"/>
        <v>3638</v>
      </c>
      <c r="J85" s="24">
        <f t="shared" si="23"/>
        <v>14349</v>
      </c>
      <c r="K85" s="24"/>
      <c r="L85" s="24"/>
      <c r="M85" s="24"/>
      <c r="N85" s="64"/>
      <c r="O85" s="83">
        <f t="shared" ref="O85:Q85" si="24">SUM(O78:O84)</f>
        <v>59844</v>
      </c>
      <c r="P85" s="84">
        <f t="shared" si="24"/>
        <v>56707</v>
      </c>
      <c r="Q85" s="83">
        <f t="shared" si="24"/>
        <v>3137</v>
      </c>
      <c r="R85" s="123">
        <v>0.05</v>
      </c>
    </row>
    <row r="86" spans="1:19" s="3" customFormat="1" ht="16.2" customHeight="1">
      <c r="A86" s="19" t="s">
        <v>37</v>
      </c>
      <c r="B86" s="19"/>
      <c r="C86" s="25">
        <f t="shared" ref="C86:J86" si="25">SUM(C76+C85)</f>
        <v>7152</v>
      </c>
      <c r="D86" s="25">
        <f t="shared" si="25"/>
        <v>23730</v>
      </c>
      <c r="E86" s="25">
        <f t="shared" si="25"/>
        <v>6434</v>
      </c>
      <c r="F86" s="25">
        <f t="shared" si="25"/>
        <v>6015</v>
      </c>
      <c r="G86" s="25">
        <f t="shared" si="25"/>
        <v>20192</v>
      </c>
      <c r="H86" s="25">
        <f t="shared" si="25"/>
        <v>4927</v>
      </c>
      <c r="I86" s="25">
        <f t="shared" si="25"/>
        <v>9491</v>
      </c>
      <c r="J86" s="25">
        <f t="shared" si="25"/>
        <v>18374</v>
      </c>
      <c r="K86" s="25"/>
      <c r="L86" s="25"/>
      <c r="M86" s="25"/>
      <c r="N86" s="65"/>
      <c r="O86" s="25">
        <f t="shared" ref="O86:Q86" si="26">SUM(O76+O85)</f>
        <v>96315</v>
      </c>
      <c r="P86" s="25">
        <f t="shared" si="26"/>
        <v>88013</v>
      </c>
      <c r="Q86" s="25">
        <f t="shared" si="26"/>
        <v>8302</v>
      </c>
      <c r="R86" s="137">
        <v>0.09</v>
      </c>
    </row>
    <row r="87" spans="1:19" s="3" customFormat="1" ht="6" customHeight="1">
      <c r="A87" s="19"/>
      <c r="B87" s="19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4"/>
      <c r="N87" s="64"/>
      <c r="O87" s="93"/>
      <c r="P87" s="25"/>
      <c r="Q87" s="93"/>
      <c r="R87" s="109"/>
    </row>
    <row r="88" spans="1:19" s="3" customFormat="1" ht="15.6" customHeight="1">
      <c r="A88" s="19"/>
      <c r="B88" s="19"/>
      <c r="C88" s="36"/>
      <c r="D88" s="36"/>
      <c r="E88" s="36"/>
      <c r="F88" s="20"/>
      <c r="G88" s="20"/>
      <c r="H88" s="36" t="s">
        <v>38</v>
      </c>
      <c r="I88" s="36"/>
      <c r="J88" s="36"/>
      <c r="K88" s="20"/>
      <c r="L88" s="36"/>
      <c r="M88" s="36"/>
      <c r="N88" s="66"/>
      <c r="O88" s="95"/>
      <c r="P88" s="81"/>
      <c r="Q88" s="112"/>
      <c r="R88" s="94"/>
    </row>
    <row r="89" spans="1:19" ht="8.4" customHeight="1">
      <c r="N89" s="67"/>
    </row>
    <row r="90" spans="1:19" s="3" customFormat="1" ht="18">
      <c r="A90" s="20" t="s">
        <v>72</v>
      </c>
      <c r="B90" s="20" t="s">
        <v>77</v>
      </c>
      <c r="C90" s="28">
        <v>740</v>
      </c>
      <c r="D90" s="28">
        <v>647</v>
      </c>
      <c r="E90" s="28">
        <v>1142</v>
      </c>
      <c r="F90" s="28">
        <v>926</v>
      </c>
      <c r="G90" s="28">
        <v>1532</v>
      </c>
      <c r="H90" s="28">
        <v>1135</v>
      </c>
      <c r="I90" s="28">
        <v>886</v>
      </c>
      <c r="J90" s="28">
        <v>1098</v>
      </c>
      <c r="K90" s="28"/>
      <c r="L90" s="28"/>
      <c r="M90" s="28"/>
      <c r="N90" s="68"/>
      <c r="O90" s="21">
        <f>+SUM(C90:N90)</f>
        <v>8106</v>
      </c>
      <c r="P90" s="28" t="s">
        <v>73</v>
      </c>
      <c r="Q90" s="28" t="s">
        <v>73</v>
      </c>
      <c r="R90" s="28" t="s">
        <v>73</v>
      </c>
    </row>
    <row r="91" spans="1:19" s="3" customFormat="1" ht="18">
      <c r="A91" s="20" t="s">
        <v>83</v>
      </c>
      <c r="B91" s="20" t="s">
        <v>85</v>
      </c>
      <c r="C91" s="28" t="s">
        <v>73</v>
      </c>
      <c r="D91" s="28" t="s">
        <v>73</v>
      </c>
      <c r="E91" s="28" t="s">
        <v>73</v>
      </c>
      <c r="F91" s="28" t="s">
        <v>73</v>
      </c>
      <c r="G91" s="28" t="s">
        <v>73</v>
      </c>
      <c r="H91" s="28" t="s">
        <v>73</v>
      </c>
      <c r="I91" s="28" t="s">
        <v>73</v>
      </c>
      <c r="J91" s="28">
        <v>301</v>
      </c>
      <c r="K91" s="28"/>
      <c r="L91" s="28"/>
      <c r="M91" s="28"/>
      <c r="N91" s="68"/>
      <c r="O91" s="21">
        <f>+SUM(C91:N91)</f>
        <v>301</v>
      </c>
      <c r="P91" s="28" t="s">
        <v>73</v>
      </c>
      <c r="Q91" s="28" t="s">
        <v>73</v>
      </c>
      <c r="R91" s="118" t="s">
        <v>73</v>
      </c>
    </row>
    <row r="92" spans="1:19" s="3" customFormat="1" ht="18">
      <c r="A92" s="20" t="s">
        <v>71</v>
      </c>
      <c r="B92" s="20" t="s">
        <v>78</v>
      </c>
      <c r="C92" s="21">
        <v>1371</v>
      </c>
      <c r="D92" s="60">
        <v>1010</v>
      </c>
      <c r="E92" s="28">
        <v>1057</v>
      </c>
      <c r="F92" s="28">
        <v>971</v>
      </c>
      <c r="G92" s="21">
        <v>1025</v>
      </c>
      <c r="H92" s="21">
        <v>1074</v>
      </c>
      <c r="I92" s="21">
        <v>813</v>
      </c>
      <c r="J92" s="28">
        <v>569</v>
      </c>
      <c r="K92" s="21"/>
      <c r="L92" s="21"/>
      <c r="M92" s="21"/>
      <c r="N92" s="69"/>
      <c r="O92" s="21">
        <f t="shared" ref="O92:O95" si="27">+SUM(C92:N92)</f>
        <v>7890</v>
      </c>
      <c r="P92" s="28">
        <v>10119</v>
      </c>
      <c r="Q92" s="21">
        <f t="shared" ref="Q92:Q95" si="28">SUM(O92-P92)</f>
        <v>-2229</v>
      </c>
      <c r="R92" s="119">
        <v>-0.22</v>
      </c>
    </row>
    <row r="93" spans="1:19" s="3" customFormat="1" ht="18">
      <c r="A93" s="20" t="s">
        <v>90</v>
      </c>
      <c r="B93" s="20"/>
      <c r="C93" s="21">
        <v>0</v>
      </c>
      <c r="D93" s="60">
        <v>605</v>
      </c>
      <c r="E93" s="28">
        <v>1245</v>
      </c>
      <c r="F93" s="28">
        <v>713</v>
      </c>
      <c r="G93" s="21">
        <v>1139</v>
      </c>
      <c r="H93" s="21">
        <v>1518</v>
      </c>
      <c r="I93" s="21">
        <v>1336</v>
      </c>
      <c r="J93" s="28">
        <v>867</v>
      </c>
      <c r="K93" s="21"/>
      <c r="L93" s="21"/>
      <c r="M93" s="21"/>
      <c r="N93" s="69"/>
      <c r="O93" s="21">
        <f t="shared" si="27"/>
        <v>7423</v>
      </c>
      <c r="P93" s="28" t="s">
        <v>73</v>
      </c>
      <c r="Q93" s="28" t="s">
        <v>73</v>
      </c>
      <c r="R93" s="28" t="s">
        <v>73</v>
      </c>
    </row>
    <row r="94" spans="1:19" s="3" customFormat="1" ht="18">
      <c r="A94" s="20" t="s">
        <v>71</v>
      </c>
      <c r="B94" s="20" t="s">
        <v>84</v>
      </c>
      <c r="C94" s="28">
        <v>1375</v>
      </c>
      <c r="D94" s="28">
        <v>1300</v>
      </c>
      <c r="E94" s="28">
        <v>1067</v>
      </c>
      <c r="F94" s="28">
        <v>1081</v>
      </c>
      <c r="G94" s="28">
        <v>116</v>
      </c>
      <c r="H94" s="28">
        <v>469</v>
      </c>
      <c r="I94" s="28">
        <v>1099</v>
      </c>
      <c r="J94" s="28">
        <v>1006</v>
      </c>
      <c r="K94" s="28"/>
      <c r="L94" s="28"/>
      <c r="M94" s="28"/>
      <c r="N94" s="68"/>
      <c r="O94" s="21">
        <f t="shared" ref="O94" si="29">+SUM(C94:N94)</f>
        <v>7513</v>
      </c>
      <c r="P94" s="28">
        <v>9964</v>
      </c>
      <c r="Q94" s="21">
        <f>SUM(O94-P94)</f>
        <v>-2451</v>
      </c>
      <c r="R94" s="119">
        <v>-0.25</v>
      </c>
    </row>
    <row r="95" spans="1:19" s="3" customFormat="1" ht="15.6" customHeight="1">
      <c r="A95" s="20" t="s">
        <v>82</v>
      </c>
      <c r="B95" s="20"/>
      <c r="C95" s="23">
        <v>527</v>
      </c>
      <c r="D95" s="114">
        <v>483</v>
      </c>
      <c r="E95" s="59">
        <v>441</v>
      </c>
      <c r="F95" s="115">
        <v>281</v>
      </c>
      <c r="G95" s="23">
        <v>703</v>
      </c>
      <c r="H95" s="23">
        <v>459</v>
      </c>
      <c r="I95" s="23">
        <v>366</v>
      </c>
      <c r="J95" s="115">
        <v>669</v>
      </c>
      <c r="K95" s="23"/>
      <c r="L95" s="23"/>
      <c r="M95" s="23"/>
      <c r="N95" s="70"/>
      <c r="O95" s="23">
        <f t="shared" si="27"/>
        <v>3929</v>
      </c>
      <c r="P95" s="116">
        <v>4007</v>
      </c>
      <c r="Q95" s="23">
        <f t="shared" si="28"/>
        <v>-78</v>
      </c>
      <c r="R95" s="120">
        <v>0.02</v>
      </c>
    </row>
    <row r="96" spans="1:19" s="3" customFormat="1" ht="19.5" customHeight="1">
      <c r="A96" s="19" t="s">
        <v>59</v>
      </c>
      <c r="B96" s="19"/>
      <c r="C96" s="25">
        <f t="shared" ref="C96:J96" si="30">SUM(C90:C95)</f>
        <v>4013</v>
      </c>
      <c r="D96" s="25">
        <f t="shared" si="30"/>
        <v>4045</v>
      </c>
      <c r="E96" s="25">
        <f t="shared" si="30"/>
        <v>4952</v>
      </c>
      <c r="F96" s="25">
        <f t="shared" si="30"/>
        <v>3972</v>
      </c>
      <c r="G96" s="25">
        <f t="shared" si="30"/>
        <v>4515</v>
      </c>
      <c r="H96" s="25">
        <f t="shared" si="30"/>
        <v>4655</v>
      </c>
      <c r="I96" s="25">
        <f t="shared" si="30"/>
        <v>4500</v>
      </c>
      <c r="J96" s="25">
        <f t="shared" si="30"/>
        <v>4510</v>
      </c>
      <c r="K96" s="25"/>
      <c r="L96" s="25"/>
      <c r="M96" s="25"/>
      <c r="N96" s="65"/>
      <c r="O96" s="25">
        <f>SUM(O90:O95)</f>
        <v>35162</v>
      </c>
      <c r="P96" s="25">
        <f>SUM(P90:P95)</f>
        <v>24090</v>
      </c>
      <c r="Q96" s="25">
        <f>SUM(Q90:Q95)</f>
        <v>-4758</v>
      </c>
      <c r="R96" s="25">
        <v>-31</v>
      </c>
      <c r="S96" s="40"/>
    </row>
    <row r="97" spans="1:19" s="3" customFormat="1" ht="6.6" customHeight="1">
      <c r="A97" s="57"/>
      <c r="B97" s="2"/>
      <c r="C97" s="2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101"/>
      <c r="P97" s="46"/>
      <c r="Q97" s="101"/>
      <c r="R97" s="103"/>
      <c r="S97" s="40"/>
    </row>
    <row r="98" spans="1:19">
      <c r="A98" s="39" t="s">
        <v>88</v>
      </c>
      <c r="C98" s="43"/>
      <c r="D98" s="43"/>
      <c r="E98" s="43"/>
      <c r="F98" s="44"/>
      <c r="G98" s="42"/>
      <c r="H98" s="42"/>
      <c r="I98" s="42"/>
      <c r="J98" s="42"/>
      <c r="K98" s="42"/>
      <c r="L98" s="42"/>
      <c r="M98" s="42"/>
      <c r="N98" s="42"/>
      <c r="O98" s="102"/>
      <c r="P98" s="43"/>
      <c r="Q98" s="113"/>
    </row>
    <row r="99" spans="1:19">
      <c r="A99" s="39" t="s">
        <v>87</v>
      </c>
      <c r="C99" s="43"/>
      <c r="D99" s="43"/>
      <c r="E99" s="43"/>
      <c r="F99" s="44"/>
      <c r="G99" s="42"/>
      <c r="H99" s="42"/>
      <c r="I99" s="42"/>
      <c r="J99" s="42"/>
      <c r="K99" s="42"/>
      <c r="L99" s="42"/>
      <c r="M99" s="42"/>
      <c r="N99" s="42"/>
      <c r="O99" s="102"/>
      <c r="P99" s="43"/>
      <c r="Q99" s="113"/>
    </row>
    <row r="100" spans="1:19">
      <c r="A100" s="39" t="s">
        <v>89</v>
      </c>
    </row>
    <row r="101" spans="1:19">
      <c r="A101" s="39"/>
    </row>
  </sheetData>
  <mergeCells count="4">
    <mergeCell ref="A1:Q1"/>
    <mergeCell ref="A80:B80"/>
    <mergeCell ref="A81:B81"/>
    <mergeCell ref="A82:B82"/>
  </mergeCells>
  <phoneticPr fontId="0" type="noConversion"/>
  <conditionalFormatting sqref="S14:T14">
    <cfRule type="expression" priority="1" stopIfTrue="1">
      <formula>P10:P10-Q10</formula>
    </cfRule>
  </conditionalFormatting>
  <printOptions gridLines="1" gridLinesSet="0"/>
  <pageMargins left="0.5" right="0.25" top="0.1" bottom="0.1" header="0.15" footer="0.15"/>
  <pageSetup scale="65" orientation="landscape" useFirstPageNumber="1" horizontalDpi="300" verticalDpi="300" r:id="rId1"/>
  <headerFooter alignWithMargins="0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2001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'2001'!Print_Area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Police</dc:title>
  <dc:subject>Ploice Report</dc:subject>
  <dc:creator>GRM</dc:creator>
  <cp:lastModifiedBy>c.breza</cp:lastModifiedBy>
  <cp:lastPrinted>2023-09-07T17:12:45Z</cp:lastPrinted>
  <dcterms:created xsi:type="dcterms:W3CDTF">2000-02-08T18:12:04Z</dcterms:created>
  <dcterms:modified xsi:type="dcterms:W3CDTF">2023-09-07T17:12:52Z</dcterms:modified>
</cp:coreProperties>
</file>