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'2001'!$A$1:$R$99</definedName>
  </definedNames>
  <calcPr calcId="124519"/>
</workbook>
</file>

<file path=xl/calcChain.xml><?xml version="1.0" encoding="utf-8"?>
<calcChain xmlns="http://schemas.openxmlformats.org/spreadsheetml/2006/main">
  <c r="Q86" i="7"/>
  <c r="O86"/>
  <c r="Q76"/>
  <c r="Q75"/>
  <c r="Q74"/>
  <c r="Q73"/>
  <c r="O76"/>
  <c r="O75"/>
  <c r="O74"/>
  <c r="O73"/>
  <c r="K76"/>
  <c r="K71"/>
  <c r="K41"/>
  <c r="K39"/>
  <c r="K23"/>
  <c r="K85"/>
  <c r="K12"/>
  <c r="K96"/>
  <c r="J86"/>
  <c r="J76" l="1"/>
  <c r="J71"/>
  <c r="J41"/>
  <c r="J39"/>
  <c r="J23"/>
  <c r="J12"/>
  <c r="O91"/>
  <c r="J96"/>
  <c r="J85"/>
  <c r="P76"/>
  <c r="P71"/>
  <c r="P39"/>
  <c r="P12"/>
  <c r="I76" l="1"/>
  <c r="I71"/>
  <c r="I39"/>
  <c r="I23"/>
  <c r="I12"/>
  <c r="I85"/>
  <c r="I96"/>
  <c r="P96"/>
  <c r="H76"/>
  <c r="H71"/>
  <c r="H39"/>
  <c r="H23"/>
  <c r="H12"/>
  <c r="H85"/>
  <c r="H96"/>
  <c r="G76"/>
  <c r="G71"/>
  <c r="G23"/>
  <c r="G39"/>
  <c r="G85"/>
  <c r="G12"/>
  <c r="G96"/>
  <c r="F76"/>
  <c r="F85"/>
  <c r="F71"/>
  <c r="F39"/>
  <c r="F23"/>
  <c r="F12"/>
  <c r="F96"/>
  <c r="O93"/>
  <c r="E96"/>
  <c r="E85"/>
  <c r="E76"/>
  <c r="E71"/>
  <c r="E39"/>
  <c r="E23"/>
  <c r="E12"/>
  <c r="O78"/>
  <c r="Q78" s="1"/>
  <c r="O79"/>
  <c r="Q79" s="1"/>
  <c r="O83"/>
  <c r="Q83" s="1"/>
  <c r="O84"/>
  <c r="Q84" s="1"/>
  <c r="Q80"/>
  <c r="Q81"/>
  <c r="Q82"/>
  <c r="D76"/>
  <c r="D96"/>
  <c r="C96"/>
  <c r="D85"/>
  <c r="D39"/>
  <c r="C39"/>
  <c r="D23"/>
  <c r="D71"/>
  <c r="D12"/>
  <c r="O90"/>
  <c r="F86" l="1"/>
  <c r="H41"/>
  <c r="D41"/>
  <c r="G86"/>
  <c r="H86"/>
  <c r="I86"/>
  <c r="G41"/>
  <c r="E86"/>
  <c r="D86"/>
  <c r="F41"/>
  <c r="I41"/>
  <c r="E41"/>
  <c r="Q85"/>
  <c r="O85"/>
  <c r="P85"/>
  <c r="P86" s="1"/>
  <c r="P23"/>
  <c r="O92"/>
  <c r="O94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C76"/>
  <c r="O96" l="1"/>
  <c r="P41"/>
  <c r="Q70" l="1"/>
  <c r="C71"/>
  <c r="O71" l="1"/>
  <c r="Q71" s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2"/>
  <c r="Q94"/>
  <c r="Q96" l="1"/>
  <c r="Q26"/>
  <c r="Q39" s="1"/>
  <c r="Q41" s="1"/>
</calcChain>
</file>

<file path=xl/sharedStrings.xml><?xml version="1.0" encoding="utf-8"?>
<sst xmlns="http://schemas.openxmlformats.org/spreadsheetml/2006/main" count="148" uniqueCount="91">
  <si>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</si>
  <si>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</si>
  <si>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</si>
  <si>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</si>
  <si>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</si>
  <si>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</si>
  <si>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</si>
  <si>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</si>
  <si>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</si>
  <si>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</si>
  <si>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</si>
  <si>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</si>
  <si>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</si>
  <si>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</si>
  <si>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</si>
  <si>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</si>
  <si>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</si>
  <si>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</si>
  <si>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</si>
  <si>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</si>
  <si>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</si>
  <si>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</si>
  <si>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</si>
  <si>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</si>
  <si>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</si>
  <si>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</si>
  <si>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</si>
  <si>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</si>
  <si>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</si>
  <si>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</si>
  <si>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</si>
  <si>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</si>
  <si>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</si>
  <si>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</si>
  <si>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</si>
  <si>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</si>
  <si>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</si>
  <si>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</si>
  <si>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</si>
  <si>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</si>
  <si>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</si>
  <si>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</si>
  <si>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</si>
  <si>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</si>
  <si>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</si>
  <si>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</si>
  <si>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</si>
  <si>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</si>
  <si>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</si>
  <si>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</si>
  <si>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</si>
  <si>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</si>
  <si>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</si>
  <si>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</si>
  <si>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</si>
  <si>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</si>
  <si>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</si>
  <si>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</si>
  <si>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</si>
  <si>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</si>
  <si>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</si>
  <si>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</si>
  <si>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</si>
  <si>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</si>
  <si>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</si>
  <si>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</si>
  <si>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</si>
  <si>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</si>
  <si>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</si>
  <si>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</si>
  <si>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State Police Fines</t>
  </si>
  <si>
    <t>2018FORD</t>
  </si>
  <si>
    <t>2022FORD</t>
  </si>
  <si>
    <t>-</t>
  </si>
  <si>
    <t>MORRISVILLE POLICE DEPARTMENT MONTHLY REPORT 2023</t>
  </si>
  <si>
    <t>2023</t>
  </si>
  <si>
    <t>22-23</t>
  </si>
  <si>
    <t>#46-02*</t>
  </si>
  <si>
    <t>#46-04</t>
  </si>
  <si>
    <t>Meter Collectins</t>
  </si>
  <si>
    <t>Scale</t>
  </si>
  <si>
    <t>Bicycle Aution</t>
  </si>
  <si>
    <t>2015FORD   #46-09</t>
  </si>
  <si>
    <t>2023FORD</t>
  </si>
  <si>
    <t>#46-07</t>
  </si>
  <si>
    <t>#46-03**</t>
  </si>
  <si>
    <t>**Vehicle #46-03 - new 07/2023</t>
  </si>
  <si>
    <t>*Vehicle #46-02 - new 11/2022</t>
  </si>
  <si>
    <t>***Car #5 - out of service 7/5/22/back in service 12/2/22</t>
  </si>
  <si>
    <t>2014FORD   #46-05***</t>
  </si>
  <si>
    <t>September 2023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</si>
</sst>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3" fontId="11" fillId="0" borderId="0" xfId="0" applyNumberFormat="1" applyFont="1" applyBorder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O39" sqref="O39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3" t="s">
        <v>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6"/>
    </row>
    <row r="2" spans="1:18" ht="18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6"/>
    </row>
    <row r="3" spans="1:18">
      <c r="A3" s="6" t="s">
        <v>0</v>
      </c>
      <c r="B3" s="6"/>
      <c r="C3" s="6" t="s">
        <v>1</v>
      </c>
      <c r="D3" s="6"/>
      <c r="E3" s="6"/>
      <c r="F3" s="47"/>
      <c r="G3" s="6"/>
      <c r="H3" s="6"/>
      <c r="I3" s="6"/>
      <c r="J3" s="6"/>
      <c r="K3" s="6"/>
      <c r="L3" s="6"/>
      <c r="M3" s="6"/>
      <c r="N3" s="6"/>
      <c r="O3" s="19"/>
      <c r="P3" s="19"/>
      <c r="Q3" s="10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3"/>
      <c r="R4" s="6"/>
    </row>
    <row r="5" spans="1:18" ht="21">
      <c r="A5" s="6" t="s">
        <v>2</v>
      </c>
      <c r="B5" s="6"/>
      <c r="C5" s="6" t="s">
        <v>3</v>
      </c>
      <c r="D5" s="6"/>
      <c r="E5" s="61"/>
      <c r="F5" s="48"/>
      <c r="G5" s="55"/>
      <c r="H5" s="49" t="s">
        <v>90</v>
      </c>
      <c r="I5" s="50"/>
      <c r="J5" s="58"/>
      <c r="K5" s="6"/>
      <c r="L5" s="6"/>
      <c r="M5" s="6"/>
      <c r="N5" s="6"/>
      <c r="O5" s="19"/>
      <c r="P5" s="19"/>
      <c r="Q5" s="103" t="s">
        <v>39</v>
      </c>
      <c r="R5" s="6"/>
    </row>
    <row r="6" spans="1:18">
      <c r="A6" s="45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2"/>
      <c r="Q6" s="104"/>
      <c r="R6" s="6"/>
    </row>
    <row r="7" spans="1:18" ht="17.399999999999999">
      <c r="A7" s="52" t="s">
        <v>5</v>
      </c>
      <c r="B7" s="51"/>
      <c r="C7" s="51"/>
      <c r="D7" s="51"/>
      <c r="E7" s="51"/>
      <c r="F7" s="51"/>
      <c r="G7" s="7"/>
      <c r="H7" s="7"/>
      <c r="I7" s="7"/>
      <c r="J7" s="7"/>
      <c r="K7" s="51"/>
      <c r="L7" s="51"/>
      <c r="M7" s="51"/>
      <c r="N7" s="51"/>
      <c r="O7" s="52"/>
      <c r="P7" s="52"/>
      <c r="Q7" s="104"/>
      <c r="R7" s="6"/>
    </row>
    <row r="8" spans="1:18" ht="17.399999999999999">
      <c r="A8" s="52"/>
      <c r="B8" s="51"/>
      <c r="C8" s="51"/>
      <c r="D8" s="51"/>
      <c r="E8" s="51"/>
      <c r="F8" s="51"/>
      <c r="G8" s="7"/>
      <c r="H8" s="7"/>
      <c r="I8" s="7"/>
      <c r="J8" s="7"/>
      <c r="K8" s="51"/>
      <c r="L8" s="51"/>
      <c r="M8" s="51"/>
      <c r="N8" s="62"/>
      <c r="O8" s="79" t="s">
        <v>41</v>
      </c>
      <c r="P8" s="79" t="s">
        <v>41</v>
      </c>
      <c r="Q8" s="79" t="s">
        <v>69</v>
      </c>
      <c r="R8" s="17"/>
    </row>
    <row r="9" spans="1:18" ht="18">
      <c r="A9" s="53"/>
      <c r="B9" s="54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3" t="s">
        <v>53</v>
      </c>
      <c r="O9" s="94" t="s">
        <v>75</v>
      </c>
      <c r="P9" s="80">
        <v>2022</v>
      </c>
      <c r="Q9" s="94" t="s">
        <v>76</v>
      </c>
      <c r="R9" s="95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>
        <v>361</v>
      </c>
      <c r="J10" s="21">
        <v>403</v>
      </c>
      <c r="K10" s="21">
        <v>412</v>
      </c>
      <c r="L10" s="21"/>
      <c r="M10" s="21"/>
      <c r="N10" s="69"/>
      <c r="O10" s="21">
        <f>+SUM(C10:N10)</f>
        <v>3703</v>
      </c>
      <c r="P10" s="21">
        <v>3579</v>
      </c>
      <c r="Q10" s="21">
        <f>SUM(O10-P10)</f>
        <v>124</v>
      </c>
      <c r="R10" s="96">
        <v>0.03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>
        <v>343</v>
      </c>
      <c r="J11" s="23">
        <v>410</v>
      </c>
      <c r="K11" s="23">
        <v>405</v>
      </c>
      <c r="L11" s="23"/>
      <c r="M11" s="23"/>
      <c r="N11" s="78"/>
      <c r="O11" s="23">
        <f>+SUM(C11:N11)</f>
        <v>3608</v>
      </c>
      <c r="P11" s="23">
        <v>3669</v>
      </c>
      <c r="Q11" s="23">
        <f>SUM(O11-P11)</f>
        <v>-61</v>
      </c>
      <c r="R11" s="97">
        <v>-0.02</v>
      </c>
    </row>
    <row r="12" spans="1:18" s="3" customFormat="1" ht="18">
      <c r="A12" s="19" t="s">
        <v>7</v>
      </c>
      <c r="B12" s="19"/>
      <c r="C12" s="24">
        <f t="shared" ref="C12:K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>
        <f t="shared" si="0"/>
        <v>704</v>
      </c>
      <c r="J12" s="24">
        <f t="shared" si="0"/>
        <v>813</v>
      </c>
      <c r="K12" s="24">
        <f t="shared" si="0"/>
        <v>817</v>
      </c>
      <c r="L12" s="24"/>
      <c r="M12" s="24"/>
      <c r="N12" s="64"/>
      <c r="O12" s="91">
        <f>+SUM(O10+O11)</f>
        <v>7311</v>
      </c>
      <c r="P12" s="25">
        <f>SUM(P10:P11)</f>
        <v>7248</v>
      </c>
      <c r="Q12" s="25">
        <f>SUM(Q10:Q11)</f>
        <v>63</v>
      </c>
      <c r="R12" s="98">
        <v>0.01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6"/>
      <c r="O13" s="26"/>
      <c r="P13" s="81"/>
      <c r="Q13" s="20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/>
      <c r="M15" s="21"/>
      <c r="N15" s="69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99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/>
      <c r="M16" s="21"/>
      <c r="N16" s="69"/>
      <c r="O16" s="21">
        <f t="shared" si="1"/>
        <v>0</v>
      </c>
      <c r="P16" s="21">
        <v>0</v>
      </c>
      <c r="Q16" s="21">
        <f t="shared" si="2"/>
        <v>0</v>
      </c>
      <c r="R16" s="96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>
        <v>0</v>
      </c>
      <c r="J17" s="21">
        <v>1</v>
      </c>
      <c r="K17" s="21">
        <v>2</v>
      </c>
      <c r="L17" s="21"/>
      <c r="M17" s="21"/>
      <c r="N17" s="69"/>
      <c r="O17" s="21">
        <f t="shared" si="1"/>
        <v>4</v>
      </c>
      <c r="P17" s="21">
        <v>2</v>
      </c>
      <c r="Q17" s="21">
        <f t="shared" si="2"/>
        <v>2</v>
      </c>
      <c r="R17" s="96">
        <v>0.5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>
        <v>1</v>
      </c>
      <c r="J18" s="21">
        <v>0</v>
      </c>
      <c r="K18" s="21">
        <v>2</v>
      </c>
      <c r="L18" s="21"/>
      <c r="M18" s="21"/>
      <c r="N18" s="69"/>
      <c r="O18" s="21">
        <f t="shared" si="1"/>
        <v>7</v>
      </c>
      <c r="P18" s="21">
        <v>7</v>
      </c>
      <c r="Q18" s="21">
        <f t="shared" si="2"/>
        <v>0</v>
      </c>
      <c r="R18" s="96">
        <v>0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>
        <v>1</v>
      </c>
      <c r="J19" s="21">
        <v>2</v>
      </c>
      <c r="K19" s="21">
        <v>1</v>
      </c>
      <c r="L19" s="21"/>
      <c r="M19" s="21"/>
      <c r="N19" s="69"/>
      <c r="O19" s="21">
        <f t="shared" si="1"/>
        <v>7</v>
      </c>
      <c r="P19" s="21">
        <v>16</v>
      </c>
      <c r="Q19" s="21">
        <f t="shared" si="2"/>
        <v>-9</v>
      </c>
      <c r="R19" s="96">
        <v>-0.56000000000000005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>
        <v>12</v>
      </c>
      <c r="J20" s="21">
        <v>8</v>
      </c>
      <c r="K20" s="21">
        <v>7</v>
      </c>
      <c r="L20" s="21"/>
      <c r="M20" s="21"/>
      <c r="N20" s="69"/>
      <c r="O20" s="21">
        <f t="shared" si="1"/>
        <v>86</v>
      </c>
      <c r="P20" s="21">
        <v>80</v>
      </c>
      <c r="Q20" s="21">
        <f t="shared" si="2"/>
        <v>6</v>
      </c>
      <c r="R20" s="96">
        <v>7.0000000000000007E-2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>
        <v>2</v>
      </c>
      <c r="J21" s="21">
        <v>0</v>
      </c>
      <c r="K21" s="21">
        <v>0</v>
      </c>
      <c r="L21" s="21"/>
      <c r="M21" s="21"/>
      <c r="N21" s="69"/>
      <c r="O21" s="21">
        <f t="shared" si="1"/>
        <v>4</v>
      </c>
      <c r="P21" s="21">
        <v>4</v>
      </c>
      <c r="Q21" s="21">
        <f t="shared" si="2"/>
        <v>0</v>
      </c>
      <c r="R21" s="96">
        <v>0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>
        <v>3</v>
      </c>
      <c r="J22" s="23">
        <v>6</v>
      </c>
      <c r="K22" s="23">
        <v>1</v>
      </c>
      <c r="L22" s="23"/>
      <c r="M22" s="23"/>
      <c r="N22" s="70"/>
      <c r="O22" s="23">
        <f t="shared" si="1"/>
        <v>26</v>
      </c>
      <c r="P22" s="23">
        <v>22</v>
      </c>
      <c r="Q22" s="23">
        <f t="shared" si="2"/>
        <v>4</v>
      </c>
      <c r="R22" s="97">
        <v>0.15</v>
      </c>
    </row>
    <row r="23" spans="1:18" s="3" customFormat="1" ht="18">
      <c r="A23" s="19" t="s">
        <v>7</v>
      </c>
      <c r="B23" s="19"/>
      <c r="C23" s="24">
        <f t="shared" ref="C23:K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>
        <f t="shared" si="3"/>
        <v>19</v>
      </c>
      <c r="J23" s="24">
        <f t="shared" si="3"/>
        <v>17</v>
      </c>
      <c r="K23" s="24">
        <f t="shared" si="3"/>
        <v>13</v>
      </c>
      <c r="L23" s="24"/>
      <c r="M23" s="24"/>
      <c r="N23" s="64"/>
      <c r="O23" s="91">
        <f t="shared" ref="O23:Q23" si="4">SUM(O15:O22)</f>
        <v>134</v>
      </c>
      <c r="P23" s="82">
        <f t="shared" si="4"/>
        <v>131</v>
      </c>
      <c r="Q23" s="82">
        <f t="shared" si="4"/>
        <v>3</v>
      </c>
      <c r="R23" s="98">
        <v>0.02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1"/>
      <c r="O24" s="11"/>
      <c r="P24" s="10"/>
      <c r="Q24" s="11"/>
      <c r="R24" s="56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1"/>
      <c r="O25" s="11"/>
      <c r="P25" s="10"/>
      <c r="Q25" s="11"/>
      <c r="R25" s="56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>
        <v>9</v>
      </c>
      <c r="J26" s="21">
        <v>1</v>
      </c>
      <c r="K26" s="21">
        <v>1</v>
      </c>
      <c r="L26" s="21"/>
      <c r="M26" s="21"/>
      <c r="N26" s="69"/>
      <c r="O26" s="21">
        <f t="shared" ref="O26:O38" si="5">+SUM(C26:N26)</f>
        <v>35</v>
      </c>
      <c r="P26" s="21">
        <v>34</v>
      </c>
      <c r="Q26" s="21">
        <f t="shared" ref="Q26:Q27" si="6">SUM(O26-P26)</f>
        <v>1</v>
      </c>
      <c r="R26" s="96">
        <v>0.03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/>
      <c r="M27" s="21"/>
      <c r="N27" s="69"/>
      <c r="O27" s="21">
        <f t="shared" si="5"/>
        <v>0</v>
      </c>
      <c r="P27" s="21">
        <v>1</v>
      </c>
      <c r="Q27" s="21">
        <f t="shared" si="6"/>
        <v>-1</v>
      </c>
      <c r="R27" s="99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>
        <v>1</v>
      </c>
      <c r="J28" s="21">
        <v>1</v>
      </c>
      <c r="K28" s="21">
        <v>4</v>
      </c>
      <c r="L28" s="21"/>
      <c r="M28" s="21"/>
      <c r="N28" s="69"/>
      <c r="O28" s="21">
        <f t="shared" si="5"/>
        <v>22</v>
      </c>
      <c r="P28" s="21">
        <v>42</v>
      </c>
      <c r="Q28" s="21">
        <f t="shared" ref="Q28:Q38" si="7">SUM(O28-P28)</f>
        <v>-20</v>
      </c>
      <c r="R28" s="96">
        <v>-0.48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>
        <v>2</v>
      </c>
      <c r="K29" s="21">
        <v>0</v>
      </c>
      <c r="L29" s="21"/>
      <c r="M29" s="21"/>
      <c r="N29" s="69"/>
      <c r="O29" s="21">
        <f t="shared" si="5"/>
        <v>4</v>
      </c>
      <c r="P29" s="21">
        <v>3</v>
      </c>
      <c r="Q29" s="21">
        <f t="shared" si="7"/>
        <v>1</v>
      </c>
      <c r="R29" s="96">
        <v>0.25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>
        <v>4</v>
      </c>
      <c r="J30" s="21">
        <v>3</v>
      </c>
      <c r="K30" s="21">
        <v>5</v>
      </c>
      <c r="L30" s="21"/>
      <c r="M30" s="21"/>
      <c r="N30" s="69"/>
      <c r="O30" s="21">
        <f t="shared" si="5"/>
        <v>34</v>
      </c>
      <c r="P30" s="21">
        <v>34</v>
      </c>
      <c r="Q30" s="21">
        <f t="shared" si="7"/>
        <v>0</v>
      </c>
      <c r="R30" s="96">
        <v>0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0</v>
      </c>
      <c r="K31" s="21">
        <v>1</v>
      </c>
      <c r="L31" s="21"/>
      <c r="M31" s="21"/>
      <c r="N31" s="69"/>
      <c r="O31" s="21">
        <f t="shared" si="5"/>
        <v>2</v>
      </c>
      <c r="P31" s="21">
        <v>3</v>
      </c>
      <c r="Q31" s="21">
        <f t="shared" si="7"/>
        <v>-1</v>
      </c>
      <c r="R31" s="96">
        <v>-0.33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/>
      <c r="M32" s="21"/>
      <c r="N32" s="69"/>
      <c r="O32" s="21">
        <f t="shared" si="5"/>
        <v>2</v>
      </c>
      <c r="P32" s="21">
        <v>0</v>
      </c>
      <c r="Q32" s="21">
        <f t="shared" si="7"/>
        <v>2</v>
      </c>
      <c r="R32" s="96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>
        <v>3</v>
      </c>
      <c r="J33" s="21">
        <v>2</v>
      </c>
      <c r="K33" s="21">
        <v>2</v>
      </c>
      <c r="L33" s="21"/>
      <c r="M33" s="21"/>
      <c r="N33" s="69"/>
      <c r="O33" s="21">
        <f t="shared" si="5"/>
        <v>17</v>
      </c>
      <c r="P33" s="21">
        <v>16</v>
      </c>
      <c r="Q33" s="21">
        <f t="shared" si="7"/>
        <v>1</v>
      </c>
      <c r="R33" s="96">
        <v>0.06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>
        <v>4</v>
      </c>
      <c r="J34" s="21">
        <v>3</v>
      </c>
      <c r="K34" s="21">
        <v>4</v>
      </c>
      <c r="L34" s="21"/>
      <c r="M34" s="21"/>
      <c r="N34" s="69"/>
      <c r="O34" s="21">
        <f t="shared" si="5"/>
        <v>30</v>
      </c>
      <c r="P34" s="21">
        <v>21</v>
      </c>
      <c r="Q34" s="21">
        <f t="shared" si="7"/>
        <v>9</v>
      </c>
      <c r="R34" s="96">
        <v>0.3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>
        <v>2</v>
      </c>
      <c r="J35" s="21">
        <v>4</v>
      </c>
      <c r="K35" s="21">
        <v>3</v>
      </c>
      <c r="L35" s="21"/>
      <c r="M35" s="21"/>
      <c r="N35" s="69"/>
      <c r="O35" s="21">
        <f t="shared" si="5"/>
        <v>19</v>
      </c>
      <c r="P35" s="21">
        <v>8</v>
      </c>
      <c r="Q35" s="21">
        <f t="shared" si="7"/>
        <v>11</v>
      </c>
      <c r="R35" s="96">
        <v>0.57999999999999996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>
        <v>11</v>
      </c>
      <c r="J36" s="21">
        <v>4</v>
      </c>
      <c r="K36" s="21">
        <v>6</v>
      </c>
      <c r="L36" s="21"/>
      <c r="M36" s="21"/>
      <c r="N36" s="69"/>
      <c r="O36" s="21">
        <f t="shared" si="5"/>
        <v>67</v>
      </c>
      <c r="P36" s="21">
        <v>62</v>
      </c>
      <c r="Q36" s="21">
        <f t="shared" si="7"/>
        <v>5</v>
      </c>
      <c r="R36" s="96">
        <v>7.0000000000000007E-2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>
        <v>12</v>
      </c>
      <c r="J37" s="21">
        <v>7</v>
      </c>
      <c r="K37" s="21">
        <v>10</v>
      </c>
      <c r="L37" s="21"/>
      <c r="M37" s="21"/>
      <c r="N37" s="69"/>
      <c r="O37" s="21">
        <f t="shared" si="5"/>
        <v>64</v>
      </c>
      <c r="P37" s="21">
        <v>47</v>
      </c>
      <c r="Q37" s="21">
        <f t="shared" si="7"/>
        <v>17</v>
      </c>
      <c r="R37" s="96">
        <v>0.27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/>
      <c r="M38" s="23"/>
      <c r="N38" s="70"/>
      <c r="O38" s="23">
        <f t="shared" si="5"/>
        <v>0</v>
      </c>
      <c r="P38" s="23">
        <v>3</v>
      </c>
      <c r="Q38" s="21">
        <f t="shared" si="7"/>
        <v>-3</v>
      </c>
      <c r="R38" s="97">
        <v>-3</v>
      </c>
    </row>
    <row r="39" spans="1:19" s="3" customFormat="1" ht="18">
      <c r="A39" s="19" t="s">
        <v>7</v>
      </c>
      <c r="B39" s="19"/>
      <c r="C39" s="83">
        <f t="shared" ref="C39:K39" si="8">SUM(C26:C38)</f>
        <v>18</v>
      </c>
      <c r="D39" s="83">
        <f t="shared" si="8"/>
        <v>28</v>
      </c>
      <c r="E39" s="83">
        <f t="shared" si="8"/>
        <v>52</v>
      </c>
      <c r="F39" s="83">
        <f t="shared" si="8"/>
        <v>31</v>
      </c>
      <c r="G39" s="83">
        <f t="shared" si="8"/>
        <v>28</v>
      </c>
      <c r="H39" s="83">
        <f t="shared" si="8"/>
        <v>30</v>
      </c>
      <c r="I39" s="83">
        <f t="shared" si="8"/>
        <v>46</v>
      </c>
      <c r="J39" s="83">
        <f t="shared" si="8"/>
        <v>27</v>
      </c>
      <c r="K39" s="83">
        <f t="shared" si="8"/>
        <v>36</v>
      </c>
      <c r="L39" s="24"/>
      <c r="M39" s="24"/>
      <c r="N39" s="64"/>
      <c r="O39" s="83">
        <f t="shared" ref="O39:Q39" si="9">SUM(O26:O38)</f>
        <v>296</v>
      </c>
      <c r="P39" s="83">
        <f>SUM(P26:P38)</f>
        <v>274</v>
      </c>
      <c r="Q39" s="83">
        <f t="shared" si="9"/>
        <v>22</v>
      </c>
      <c r="R39" s="98">
        <v>0.08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1"/>
      <c r="O40" s="11"/>
      <c r="P40" s="11"/>
      <c r="Q40" s="11"/>
      <c r="R40" s="56"/>
    </row>
    <row r="41" spans="1:19" s="3" customFormat="1" ht="18">
      <c r="A41" s="19" t="s">
        <v>22</v>
      </c>
      <c r="B41" s="19"/>
      <c r="C41" s="24">
        <f t="shared" ref="C41:K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>
        <f t="shared" si="10"/>
        <v>65</v>
      </c>
      <c r="J41" s="24">
        <f t="shared" si="10"/>
        <v>44</v>
      </c>
      <c r="K41" s="24">
        <f t="shared" si="10"/>
        <v>49</v>
      </c>
      <c r="L41" s="24"/>
      <c r="M41" s="24"/>
      <c r="N41" s="64"/>
      <c r="O41" s="83">
        <f t="shared" ref="O41:Q41" si="11">SUM(O39+O23)</f>
        <v>430</v>
      </c>
      <c r="P41" s="84">
        <f t="shared" si="11"/>
        <v>405</v>
      </c>
      <c r="Q41" s="24">
        <f t="shared" si="11"/>
        <v>25</v>
      </c>
      <c r="R41" s="100">
        <v>0.06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1"/>
      <c r="O42" s="11"/>
      <c r="P42" s="85"/>
      <c r="Q42" s="11"/>
      <c r="R42" s="101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>
        <v>26</v>
      </c>
      <c r="J43" s="21">
        <v>20</v>
      </c>
      <c r="K43" s="21">
        <v>17</v>
      </c>
      <c r="L43" s="21"/>
      <c r="M43" s="21"/>
      <c r="N43" s="69"/>
      <c r="O43" s="21">
        <f t="shared" ref="O43:O46" si="12">+SUM(C43:N43)</f>
        <v>175</v>
      </c>
      <c r="P43" s="21">
        <v>113</v>
      </c>
      <c r="Q43" s="21">
        <f t="shared" ref="Q43:Q46" si="13">SUM(O43-P43)</f>
        <v>62</v>
      </c>
      <c r="R43" s="102">
        <v>0.35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>
        <v>106</v>
      </c>
      <c r="J44" s="21">
        <v>171</v>
      </c>
      <c r="K44" s="21">
        <v>105</v>
      </c>
      <c r="L44" s="21"/>
      <c r="M44" s="21"/>
      <c r="N44" s="69"/>
      <c r="O44" s="21">
        <f t="shared" si="12"/>
        <v>1131</v>
      </c>
      <c r="P44" s="21">
        <v>1003</v>
      </c>
      <c r="Q44" s="21">
        <f t="shared" si="13"/>
        <v>128</v>
      </c>
      <c r="R44" s="102">
        <v>0.11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>
        <v>29</v>
      </c>
      <c r="J45" s="21">
        <v>15</v>
      </c>
      <c r="K45" s="21">
        <v>9</v>
      </c>
      <c r="L45" s="21"/>
      <c r="M45" s="21"/>
      <c r="N45" s="69"/>
      <c r="O45" s="21">
        <f t="shared" si="12"/>
        <v>121</v>
      </c>
      <c r="P45" s="21">
        <v>91</v>
      </c>
      <c r="Q45" s="21">
        <f t="shared" si="13"/>
        <v>30</v>
      </c>
      <c r="R45" s="102">
        <v>0.25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>
        <v>15</v>
      </c>
      <c r="J46" s="21">
        <v>15</v>
      </c>
      <c r="K46" s="21">
        <v>22</v>
      </c>
      <c r="L46" s="21"/>
      <c r="M46" s="21"/>
      <c r="N46" s="69"/>
      <c r="O46" s="21">
        <f t="shared" si="12"/>
        <v>160</v>
      </c>
      <c r="P46" s="21">
        <v>152</v>
      </c>
      <c r="Q46" s="21">
        <f t="shared" si="13"/>
        <v>8</v>
      </c>
      <c r="R46" s="102">
        <v>0.05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2"/>
      <c r="O47" s="9"/>
      <c r="P47" s="86"/>
      <c r="Q47" s="9"/>
      <c r="R47" s="105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2"/>
      <c r="O48" s="9"/>
      <c r="P48" s="86"/>
      <c r="Q48" s="9"/>
      <c r="R48" s="56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3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6"/>
      <c r="H50" s="15"/>
      <c r="I50" s="15"/>
      <c r="J50" s="15"/>
      <c r="K50" s="15"/>
      <c r="L50" s="15"/>
      <c r="M50" s="10"/>
      <c r="N50" s="74"/>
      <c r="O50" s="92" t="s">
        <v>41</v>
      </c>
      <c r="P50" s="14" t="s">
        <v>41</v>
      </c>
      <c r="Q50" s="14" t="s">
        <v>69</v>
      </c>
      <c r="R50" s="106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5" t="s">
        <v>53</v>
      </c>
      <c r="O51" s="93" t="s">
        <v>75</v>
      </c>
      <c r="P51" s="80">
        <v>2022</v>
      </c>
      <c r="Q51" s="94" t="s">
        <v>76</v>
      </c>
      <c r="R51" s="107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/>
      <c r="M52" s="21"/>
      <c r="N52" s="69"/>
      <c r="O52" s="21">
        <f t="shared" ref="O52:O70" si="14">+SUM(C52:N52)</f>
        <v>0</v>
      </c>
      <c r="P52" s="21">
        <v>0</v>
      </c>
      <c r="Q52" s="21">
        <f t="shared" ref="Q52:Q71" si="15">SUM(O52-P52)</f>
        <v>0</v>
      </c>
      <c r="R52" s="99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/>
      <c r="N53" s="69"/>
      <c r="O53" s="21">
        <f t="shared" si="14"/>
        <v>0</v>
      </c>
      <c r="P53" s="21">
        <v>0</v>
      </c>
      <c r="Q53" s="21">
        <f t="shared" si="15"/>
        <v>0</v>
      </c>
      <c r="R53" s="99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/>
      <c r="N54" s="69"/>
      <c r="O54" s="21">
        <f t="shared" si="14"/>
        <v>0</v>
      </c>
      <c r="P54" s="21">
        <v>1</v>
      </c>
      <c r="Q54" s="21">
        <f t="shared" si="15"/>
        <v>-1</v>
      </c>
      <c r="R54" s="99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>
        <v>0</v>
      </c>
      <c r="K55" s="21">
        <v>0</v>
      </c>
      <c r="L55" s="21"/>
      <c r="M55" s="21"/>
      <c r="N55" s="69"/>
      <c r="O55" s="21">
        <f t="shared" si="14"/>
        <v>2</v>
      </c>
      <c r="P55" s="21">
        <v>2</v>
      </c>
      <c r="Q55" s="21">
        <f t="shared" si="15"/>
        <v>0</v>
      </c>
      <c r="R55" s="99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2</v>
      </c>
      <c r="L56" s="21"/>
      <c r="M56" s="21"/>
      <c r="N56" s="69"/>
      <c r="O56" s="21">
        <f t="shared" si="14"/>
        <v>2</v>
      </c>
      <c r="P56" s="21">
        <v>1</v>
      </c>
      <c r="Q56" s="21">
        <f t="shared" si="15"/>
        <v>1</v>
      </c>
      <c r="R56" s="99">
        <v>0.5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>
        <v>0</v>
      </c>
      <c r="J57" s="21">
        <v>1</v>
      </c>
      <c r="K57" s="21">
        <v>0</v>
      </c>
      <c r="L57" s="21"/>
      <c r="M57" s="21"/>
      <c r="N57" s="69"/>
      <c r="O57" s="21">
        <f t="shared" si="14"/>
        <v>4</v>
      </c>
      <c r="P57" s="21">
        <v>2</v>
      </c>
      <c r="Q57" s="21">
        <f t="shared" si="15"/>
        <v>2</v>
      </c>
      <c r="R57" s="99">
        <v>0.5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>
        <v>0</v>
      </c>
      <c r="J58" s="21">
        <v>0</v>
      </c>
      <c r="K58" s="21">
        <v>0</v>
      </c>
      <c r="L58" s="21"/>
      <c r="M58" s="21"/>
      <c r="N58" s="69"/>
      <c r="O58" s="21">
        <f t="shared" si="14"/>
        <v>2</v>
      </c>
      <c r="P58" s="21">
        <v>0</v>
      </c>
      <c r="Q58" s="21">
        <f t="shared" si="15"/>
        <v>2</v>
      </c>
      <c r="R58" s="99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>
        <v>3</v>
      </c>
      <c r="J59" s="21">
        <v>5</v>
      </c>
      <c r="K59" s="21">
        <v>0</v>
      </c>
      <c r="L59" s="21"/>
      <c r="M59" s="21"/>
      <c r="N59" s="69"/>
      <c r="O59" s="21">
        <f t="shared" si="14"/>
        <v>15</v>
      </c>
      <c r="P59" s="21">
        <v>7</v>
      </c>
      <c r="Q59" s="21">
        <f t="shared" si="15"/>
        <v>8</v>
      </c>
      <c r="R59" s="99">
        <v>0.53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>
        <v>7</v>
      </c>
      <c r="J60" s="21">
        <v>1</v>
      </c>
      <c r="K60" s="21">
        <v>2</v>
      </c>
      <c r="L60" s="21"/>
      <c r="M60" s="21"/>
      <c r="N60" s="69"/>
      <c r="O60" s="21">
        <f t="shared" si="14"/>
        <v>29</v>
      </c>
      <c r="P60" s="21">
        <v>30</v>
      </c>
      <c r="Q60" s="21">
        <f t="shared" si="15"/>
        <v>-1</v>
      </c>
      <c r="R60" s="99">
        <v>-0.03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>
        <v>1</v>
      </c>
      <c r="J61" s="21">
        <v>0</v>
      </c>
      <c r="K61" s="21">
        <v>3</v>
      </c>
      <c r="L61" s="21"/>
      <c r="M61" s="21"/>
      <c r="N61" s="76"/>
      <c r="O61" s="21">
        <f t="shared" si="14"/>
        <v>6</v>
      </c>
      <c r="P61" s="21">
        <v>4</v>
      </c>
      <c r="Q61" s="21">
        <f t="shared" si="15"/>
        <v>2</v>
      </c>
      <c r="R61" s="99">
        <v>0.33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</v>
      </c>
      <c r="K62" s="21">
        <v>0</v>
      </c>
      <c r="L62" s="21"/>
      <c r="M62" s="21"/>
      <c r="N62" s="69"/>
      <c r="O62" s="21">
        <f t="shared" si="14"/>
        <v>3</v>
      </c>
      <c r="P62" s="21">
        <v>2</v>
      </c>
      <c r="Q62" s="21">
        <f t="shared" si="15"/>
        <v>1</v>
      </c>
      <c r="R62" s="99">
        <v>0.33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/>
      <c r="M63" s="21"/>
      <c r="N63" s="69"/>
      <c r="O63" s="21">
        <f t="shared" si="14"/>
        <v>2</v>
      </c>
      <c r="P63" s="21">
        <v>3</v>
      </c>
      <c r="Q63" s="21">
        <f t="shared" si="15"/>
        <v>-1</v>
      </c>
      <c r="R63" s="99">
        <v>-0.33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>
        <v>3</v>
      </c>
      <c r="J64" s="21">
        <v>2</v>
      </c>
      <c r="K64" s="21">
        <v>1</v>
      </c>
      <c r="L64" s="21"/>
      <c r="M64" s="21"/>
      <c r="N64" s="69"/>
      <c r="O64" s="21">
        <f t="shared" si="14"/>
        <v>15</v>
      </c>
      <c r="P64" s="21">
        <v>12</v>
      </c>
      <c r="Q64" s="21">
        <f t="shared" si="15"/>
        <v>3</v>
      </c>
      <c r="R64" s="99">
        <v>0.2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>
        <v>0</v>
      </c>
      <c r="J65" s="21">
        <v>2</v>
      </c>
      <c r="K65" s="21">
        <v>2</v>
      </c>
      <c r="L65" s="21"/>
      <c r="M65" s="21"/>
      <c r="N65" s="69"/>
      <c r="O65" s="21">
        <f t="shared" si="14"/>
        <v>10</v>
      </c>
      <c r="P65" s="21">
        <v>11</v>
      </c>
      <c r="Q65" s="21">
        <f t="shared" si="15"/>
        <v>-1</v>
      </c>
      <c r="R65" s="99">
        <v>-0.09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>
        <v>4</v>
      </c>
      <c r="J66" s="21">
        <v>3</v>
      </c>
      <c r="K66" s="21">
        <v>4</v>
      </c>
      <c r="L66" s="21"/>
      <c r="M66" s="21"/>
      <c r="N66" s="69"/>
      <c r="O66" s="21">
        <f t="shared" si="14"/>
        <v>27</v>
      </c>
      <c r="P66" s="21">
        <v>17</v>
      </c>
      <c r="Q66" s="21">
        <f t="shared" si="15"/>
        <v>10</v>
      </c>
      <c r="R66" s="99">
        <v>0.37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/>
      <c r="N67" s="69"/>
      <c r="O67" s="21">
        <f t="shared" si="14"/>
        <v>1</v>
      </c>
      <c r="P67" s="21">
        <v>0</v>
      </c>
      <c r="Q67" s="21">
        <f t="shared" si="15"/>
        <v>1</v>
      </c>
      <c r="R67" s="99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>
        <v>5</v>
      </c>
      <c r="J68" s="21">
        <v>3</v>
      </c>
      <c r="K68" s="21">
        <v>2</v>
      </c>
      <c r="L68" s="21"/>
      <c r="M68" s="21"/>
      <c r="N68" s="69"/>
      <c r="O68" s="21">
        <f t="shared" si="14"/>
        <v>28</v>
      </c>
      <c r="P68" s="21">
        <v>38</v>
      </c>
      <c r="Q68" s="21">
        <f t="shared" si="15"/>
        <v>-10</v>
      </c>
      <c r="R68" s="99">
        <v>-0.26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>
        <v>10</v>
      </c>
      <c r="J69" s="21">
        <v>4</v>
      </c>
      <c r="K69" s="21">
        <v>6</v>
      </c>
      <c r="L69" s="21"/>
      <c r="M69" s="21"/>
      <c r="N69" s="69"/>
      <c r="O69" s="21">
        <f t="shared" si="14"/>
        <v>41</v>
      </c>
      <c r="P69" s="21">
        <v>29</v>
      </c>
      <c r="Q69" s="21">
        <f t="shared" si="15"/>
        <v>12</v>
      </c>
      <c r="R69" s="99">
        <v>0.28999999999999998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/>
      <c r="N70" s="70"/>
      <c r="O70" s="23">
        <f t="shared" si="14"/>
        <v>0</v>
      </c>
      <c r="P70" s="23">
        <v>0</v>
      </c>
      <c r="Q70" s="23">
        <f t="shared" si="15"/>
        <v>0</v>
      </c>
      <c r="R70" s="108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 t="shared" ref="D71:K71" si="17">SUM(D52:D70)</f>
        <v>17</v>
      </c>
      <c r="E71" s="24">
        <f t="shared" si="17"/>
        <v>23</v>
      </c>
      <c r="F71" s="24">
        <f t="shared" si="17"/>
        <v>25</v>
      </c>
      <c r="G71" s="24">
        <f t="shared" si="17"/>
        <v>21</v>
      </c>
      <c r="H71" s="24">
        <f t="shared" si="17"/>
        <v>11</v>
      </c>
      <c r="I71" s="24">
        <f t="shared" si="17"/>
        <v>34</v>
      </c>
      <c r="J71" s="24">
        <f t="shared" si="17"/>
        <v>22</v>
      </c>
      <c r="K71" s="24">
        <f t="shared" si="17"/>
        <v>23</v>
      </c>
      <c r="L71" s="30"/>
      <c r="M71" s="30"/>
      <c r="N71" s="77"/>
      <c r="O71" s="91">
        <f>SUM(O52:O70)</f>
        <v>187</v>
      </c>
      <c r="P71" s="82">
        <f>SUM(P52:P70)</f>
        <v>159</v>
      </c>
      <c r="Q71" s="25">
        <f t="shared" si="15"/>
        <v>28</v>
      </c>
      <c r="R71" s="100">
        <v>0.15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7"/>
      <c r="O72" s="87"/>
      <c r="P72" s="87"/>
      <c r="Q72" s="30"/>
      <c r="R72" s="109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>
        <v>2914</v>
      </c>
      <c r="J73" s="21">
        <v>1058</v>
      </c>
      <c r="K73" s="28">
        <v>1164</v>
      </c>
      <c r="L73" s="21"/>
      <c r="M73" s="26"/>
      <c r="N73" s="76"/>
      <c r="O73" s="21">
        <f t="shared" ref="O73:O76" si="18">+SUM(C73:N73)</f>
        <v>15504</v>
      </c>
      <c r="P73" s="21">
        <v>10954</v>
      </c>
      <c r="Q73" s="21">
        <f t="shared" ref="Q73:Q76" si="19">SUM(O73-P73)</f>
        <v>4550</v>
      </c>
      <c r="R73" s="99">
        <v>0.28999999999999998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>
        <v>2939</v>
      </c>
      <c r="J74" s="32">
        <v>2967</v>
      </c>
      <c r="K74" s="41">
        <v>2381</v>
      </c>
      <c r="L74" s="31"/>
      <c r="M74" s="26"/>
      <c r="N74" s="76"/>
      <c r="O74" s="21">
        <f t="shared" si="18"/>
        <v>24512</v>
      </c>
      <c r="P74" s="21">
        <v>22891</v>
      </c>
      <c r="Q74" s="21">
        <f t="shared" si="19"/>
        <v>1621</v>
      </c>
      <c r="R74" s="99">
        <v>7.0000000000000007E-2</v>
      </c>
    </row>
    <row r="75" spans="1:19" s="3" customFormat="1" ht="18">
      <c r="A75" s="18" t="s">
        <v>70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33">
        <v>0</v>
      </c>
      <c r="L75" s="33"/>
      <c r="M75" s="59"/>
      <c r="N75" s="78"/>
      <c r="O75" s="23">
        <f t="shared" si="18"/>
        <v>0</v>
      </c>
      <c r="P75" s="23">
        <v>1630</v>
      </c>
      <c r="Q75" s="23">
        <f t="shared" si="19"/>
        <v>-1630</v>
      </c>
      <c r="R75" s="108">
        <v>-1630</v>
      </c>
    </row>
    <row r="76" spans="1:19" s="3" customFormat="1" ht="14.7" customHeight="1">
      <c r="A76" s="19" t="s">
        <v>33</v>
      </c>
      <c r="B76" s="19"/>
      <c r="C76" s="30">
        <f t="shared" ref="C76:K76" si="20">SUM(C73:C75)</f>
        <v>4564</v>
      </c>
      <c r="D76" s="30">
        <f t="shared" si="20"/>
        <v>5667</v>
      </c>
      <c r="E76" s="30">
        <f t="shared" si="20"/>
        <v>4945</v>
      </c>
      <c r="F76" s="30">
        <f t="shared" si="20"/>
        <v>4990</v>
      </c>
      <c r="G76" s="30">
        <f t="shared" si="20"/>
        <v>3126</v>
      </c>
      <c r="H76" s="30">
        <f t="shared" si="20"/>
        <v>3301</v>
      </c>
      <c r="I76" s="30">
        <f t="shared" si="20"/>
        <v>5853</v>
      </c>
      <c r="J76" s="30">
        <f t="shared" si="20"/>
        <v>4025</v>
      </c>
      <c r="K76" s="30">
        <f t="shared" si="20"/>
        <v>3545</v>
      </c>
      <c r="L76" s="30"/>
      <c r="M76" s="30"/>
      <c r="N76" s="30"/>
      <c r="O76" s="25">
        <f t="shared" si="18"/>
        <v>40016</v>
      </c>
      <c r="P76" s="30">
        <f>SUM(P73:P75)</f>
        <v>35475</v>
      </c>
      <c r="Q76" s="25">
        <f t="shared" si="19"/>
        <v>4541</v>
      </c>
      <c r="R76" s="100">
        <v>0.11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4"/>
      <c r="O77" s="87"/>
      <c r="P77" s="87"/>
      <c r="Q77" s="24"/>
      <c r="R77" s="109"/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>
        <v>550</v>
      </c>
      <c r="H78" s="21">
        <v>550</v>
      </c>
      <c r="I78" s="21">
        <v>150</v>
      </c>
      <c r="J78" s="21">
        <v>125</v>
      </c>
      <c r="K78" s="21">
        <v>325</v>
      </c>
      <c r="L78" s="21"/>
      <c r="M78" s="21"/>
      <c r="N78" s="69"/>
      <c r="O78" s="21">
        <f t="shared" ref="O78:O84" si="21">+SUM(C78:N78)</f>
        <v>2525</v>
      </c>
      <c r="P78" s="21">
        <v>2075</v>
      </c>
      <c r="Q78" s="21">
        <f t="shared" ref="Q78:Q84" si="22">SUM(O78-P78)</f>
        <v>450</v>
      </c>
      <c r="R78" s="99">
        <v>0.18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>
        <v>865</v>
      </c>
      <c r="H79" s="21">
        <v>405</v>
      </c>
      <c r="I79" s="21">
        <v>192</v>
      </c>
      <c r="J79" s="21">
        <v>360</v>
      </c>
      <c r="K79" s="21">
        <v>470</v>
      </c>
      <c r="L79" s="21"/>
      <c r="M79" s="21"/>
      <c r="N79" s="69"/>
      <c r="O79" s="21">
        <f t="shared" si="21"/>
        <v>4994</v>
      </c>
      <c r="P79" s="21">
        <v>5332</v>
      </c>
      <c r="Q79" s="21">
        <f t="shared" si="22"/>
        <v>-338</v>
      </c>
      <c r="R79" s="99">
        <v>-0.06</v>
      </c>
      <c r="S79" s="5"/>
    </row>
    <row r="80" spans="1:19" s="3" customFormat="1" ht="18">
      <c r="A80" s="115" t="s">
        <v>79</v>
      </c>
      <c r="B80" s="115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/>
      <c r="N80" s="69"/>
      <c r="O80" s="21">
        <v>0</v>
      </c>
      <c r="P80" s="21">
        <v>0</v>
      </c>
      <c r="Q80" s="21">
        <f t="shared" si="22"/>
        <v>0</v>
      </c>
      <c r="R80" s="99">
        <v>0</v>
      </c>
      <c r="S80" s="5"/>
    </row>
    <row r="81" spans="1:19" s="3" customFormat="1" ht="18">
      <c r="A81" s="115" t="s">
        <v>80</v>
      </c>
      <c r="B81" s="115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/>
      <c r="N81" s="69"/>
      <c r="O81" s="21">
        <v>0</v>
      </c>
      <c r="P81" s="21">
        <v>0</v>
      </c>
      <c r="Q81" s="21">
        <f t="shared" si="22"/>
        <v>0</v>
      </c>
      <c r="R81" s="99">
        <v>0</v>
      </c>
      <c r="S81" s="5"/>
    </row>
    <row r="82" spans="1:19" s="3" customFormat="1" ht="18">
      <c r="A82" s="115" t="s">
        <v>81</v>
      </c>
      <c r="B82" s="115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/>
      <c r="N82" s="69"/>
      <c r="O82" s="21">
        <v>0</v>
      </c>
      <c r="P82" s="21">
        <v>0</v>
      </c>
      <c r="Q82" s="21">
        <f t="shared" si="22"/>
        <v>0</v>
      </c>
      <c r="R82" s="99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>
        <v>15626</v>
      </c>
      <c r="H83" s="21">
        <v>561</v>
      </c>
      <c r="I83" s="21">
        <v>2796</v>
      </c>
      <c r="J83" s="21">
        <v>13759</v>
      </c>
      <c r="K83" s="21">
        <v>565</v>
      </c>
      <c r="L83" s="21"/>
      <c r="M83" s="21"/>
      <c r="N83" s="69"/>
      <c r="O83" s="21">
        <f t="shared" si="21"/>
        <v>51327</v>
      </c>
      <c r="P83" s="21">
        <v>50554</v>
      </c>
      <c r="Q83" s="21">
        <f t="shared" si="22"/>
        <v>773</v>
      </c>
      <c r="R83" s="99">
        <v>0.02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>
        <v>25</v>
      </c>
      <c r="H84" s="23">
        <v>110</v>
      </c>
      <c r="I84" s="23">
        <v>500</v>
      </c>
      <c r="J84" s="23">
        <v>105</v>
      </c>
      <c r="K84" s="35">
        <v>11350</v>
      </c>
      <c r="L84" s="23"/>
      <c r="M84" s="23"/>
      <c r="N84" s="70"/>
      <c r="O84" s="23">
        <f t="shared" si="21"/>
        <v>13708</v>
      </c>
      <c r="P84" s="23">
        <v>1658</v>
      </c>
      <c r="Q84" s="23">
        <f t="shared" si="22"/>
        <v>12050</v>
      </c>
      <c r="R84" s="108">
        <v>0.88</v>
      </c>
    </row>
    <row r="85" spans="1:19" s="3" customFormat="1" ht="16.2" customHeight="1">
      <c r="A85" s="19" t="s">
        <v>33</v>
      </c>
      <c r="B85" s="19"/>
      <c r="C85" s="24">
        <f t="shared" ref="C85:K85" si="23">SUM(C78:C84)</f>
        <v>2588</v>
      </c>
      <c r="D85" s="24">
        <f t="shared" si="23"/>
        <v>18063</v>
      </c>
      <c r="E85" s="24">
        <f t="shared" si="23"/>
        <v>1489</v>
      </c>
      <c r="F85" s="24">
        <f t="shared" si="23"/>
        <v>1025</v>
      </c>
      <c r="G85" s="24">
        <f t="shared" si="23"/>
        <v>17066</v>
      </c>
      <c r="H85" s="24">
        <f t="shared" si="23"/>
        <v>1626</v>
      </c>
      <c r="I85" s="24">
        <f t="shared" si="23"/>
        <v>3638</v>
      </c>
      <c r="J85" s="24">
        <f t="shared" si="23"/>
        <v>14349</v>
      </c>
      <c r="K85" s="24">
        <f t="shared" si="23"/>
        <v>12710</v>
      </c>
      <c r="L85" s="24"/>
      <c r="M85" s="24"/>
      <c r="N85" s="64"/>
      <c r="O85" s="83">
        <f t="shared" ref="O85:Q85" si="24">SUM(O78:O84)</f>
        <v>72554</v>
      </c>
      <c r="P85" s="84">
        <f t="shared" si="24"/>
        <v>59619</v>
      </c>
      <c r="Q85" s="83">
        <f t="shared" si="24"/>
        <v>12935</v>
      </c>
      <c r="R85" s="100">
        <v>0.18</v>
      </c>
    </row>
    <row r="86" spans="1:19" s="3" customFormat="1" ht="16.2" customHeight="1">
      <c r="A86" s="19" t="s">
        <v>37</v>
      </c>
      <c r="B86" s="19"/>
      <c r="C86" s="25">
        <f t="shared" ref="C86:J86" si="25">SUM(C76+C85)</f>
        <v>7152</v>
      </c>
      <c r="D86" s="25">
        <f t="shared" si="25"/>
        <v>23730</v>
      </c>
      <c r="E86" s="25">
        <f t="shared" si="25"/>
        <v>6434</v>
      </c>
      <c r="F86" s="25">
        <f t="shared" si="25"/>
        <v>6015</v>
      </c>
      <c r="G86" s="25">
        <f t="shared" si="25"/>
        <v>20192</v>
      </c>
      <c r="H86" s="25">
        <f t="shared" si="25"/>
        <v>4927</v>
      </c>
      <c r="I86" s="25">
        <f t="shared" si="25"/>
        <v>9491</v>
      </c>
      <c r="J86" s="25">
        <f t="shared" si="25"/>
        <v>18374</v>
      </c>
      <c r="K86" s="25"/>
      <c r="L86" s="25"/>
      <c r="M86" s="25"/>
      <c r="N86" s="65"/>
      <c r="O86" s="25">
        <f t="shared" ref="O86:Q86" si="26">SUM(O76+O85)</f>
        <v>112570</v>
      </c>
      <c r="P86" s="25">
        <f t="shared" si="26"/>
        <v>95094</v>
      </c>
      <c r="Q86" s="25">
        <f t="shared" si="26"/>
        <v>17476</v>
      </c>
      <c r="R86" s="110">
        <v>0.16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4"/>
      <c r="O87" s="25"/>
      <c r="P87" s="25"/>
      <c r="Q87" s="25"/>
      <c r="R87" s="100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66"/>
      <c r="O88" s="81"/>
      <c r="P88" s="81"/>
      <c r="Q88" s="36"/>
      <c r="R88" s="26"/>
    </row>
    <row r="89" spans="1:19" ht="8.4" customHeight="1">
      <c r="N89" s="67"/>
    </row>
    <row r="90" spans="1:19" s="3" customFormat="1" ht="18">
      <c r="A90" s="20" t="s">
        <v>72</v>
      </c>
      <c r="B90" s="20" t="s">
        <v>77</v>
      </c>
      <c r="C90" s="28">
        <v>740</v>
      </c>
      <c r="D90" s="28">
        <v>647</v>
      </c>
      <c r="E90" s="28">
        <v>1142</v>
      </c>
      <c r="F90" s="28">
        <v>926</v>
      </c>
      <c r="G90" s="28">
        <v>1532</v>
      </c>
      <c r="H90" s="28">
        <v>1135</v>
      </c>
      <c r="I90" s="28">
        <v>886</v>
      </c>
      <c r="J90" s="28">
        <v>1098</v>
      </c>
      <c r="K90" s="28">
        <v>892</v>
      </c>
      <c r="L90" s="28"/>
      <c r="M90" s="28"/>
      <c r="N90" s="68"/>
      <c r="O90" s="21">
        <f>+SUM(C90:N90)</f>
        <v>8998</v>
      </c>
      <c r="P90" s="28" t="s">
        <v>73</v>
      </c>
      <c r="Q90" s="28" t="s">
        <v>73</v>
      </c>
      <c r="R90" s="28" t="s">
        <v>73</v>
      </c>
    </row>
    <row r="91" spans="1:19" s="3" customFormat="1" ht="18">
      <c r="A91" s="20" t="s">
        <v>83</v>
      </c>
      <c r="B91" s="20" t="s">
        <v>85</v>
      </c>
      <c r="C91" s="28" t="s">
        <v>73</v>
      </c>
      <c r="D91" s="28" t="s">
        <v>73</v>
      </c>
      <c r="E91" s="28" t="s">
        <v>73</v>
      </c>
      <c r="F91" s="28" t="s">
        <v>73</v>
      </c>
      <c r="G91" s="28" t="s">
        <v>73</v>
      </c>
      <c r="H91" s="28" t="s">
        <v>73</v>
      </c>
      <c r="I91" s="28" t="s">
        <v>73</v>
      </c>
      <c r="J91" s="28">
        <v>301</v>
      </c>
      <c r="K91" s="28">
        <v>741</v>
      </c>
      <c r="L91" s="28"/>
      <c r="M91" s="28"/>
      <c r="N91" s="68"/>
      <c r="O91" s="21">
        <f>+SUM(C91:N91)</f>
        <v>1042</v>
      </c>
      <c r="P91" s="28" t="s">
        <v>73</v>
      </c>
      <c r="Q91" s="28" t="s">
        <v>73</v>
      </c>
      <c r="R91" s="102" t="s">
        <v>73</v>
      </c>
    </row>
    <row r="92" spans="1:19" s="3" customFormat="1" ht="18">
      <c r="A92" s="20" t="s">
        <v>71</v>
      </c>
      <c r="B92" s="20" t="s">
        <v>78</v>
      </c>
      <c r="C92" s="21">
        <v>1371</v>
      </c>
      <c r="D92" s="60">
        <v>1010</v>
      </c>
      <c r="E92" s="28">
        <v>1057</v>
      </c>
      <c r="F92" s="28">
        <v>971</v>
      </c>
      <c r="G92" s="21">
        <v>1025</v>
      </c>
      <c r="H92" s="21">
        <v>1074</v>
      </c>
      <c r="I92" s="21">
        <v>813</v>
      </c>
      <c r="J92" s="28">
        <v>569</v>
      </c>
      <c r="K92" s="21">
        <v>738</v>
      </c>
      <c r="L92" s="21"/>
      <c r="M92" s="21"/>
      <c r="N92" s="69"/>
      <c r="O92" s="21">
        <f t="shared" ref="O92:O93" si="27">+SUM(C92:N92)</f>
        <v>8628</v>
      </c>
      <c r="P92" s="28">
        <v>11503</v>
      </c>
      <c r="Q92" s="21">
        <f t="shared" ref="Q92" si="28">SUM(O92-P92)</f>
        <v>-2875</v>
      </c>
      <c r="R92" s="96">
        <v>-0.25</v>
      </c>
    </row>
    <row r="93" spans="1:19" s="3" customFormat="1" ht="18">
      <c r="A93" s="20" t="s">
        <v>89</v>
      </c>
      <c r="B93" s="20"/>
      <c r="C93" s="21">
        <v>0</v>
      </c>
      <c r="D93" s="60">
        <v>605</v>
      </c>
      <c r="E93" s="28">
        <v>1245</v>
      </c>
      <c r="F93" s="28">
        <v>713</v>
      </c>
      <c r="G93" s="21">
        <v>1139</v>
      </c>
      <c r="H93" s="21">
        <v>1518</v>
      </c>
      <c r="I93" s="21">
        <v>1336</v>
      </c>
      <c r="J93" s="28">
        <v>867</v>
      </c>
      <c r="K93" s="21">
        <v>807</v>
      </c>
      <c r="L93" s="21"/>
      <c r="M93" s="21"/>
      <c r="N93" s="69"/>
      <c r="O93" s="21">
        <f t="shared" si="27"/>
        <v>8230</v>
      </c>
      <c r="P93" s="28" t="s">
        <v>73</v>
      </c>
      <c r="Q93" s="28" t="s">
        <v>73</v>
      </c>
      <c r="R93" s="28" t="s">
        <v>73</v>
      </c>
    </row>
    <row r="94" spans="1:19" s="3" customFormat="1" ht="18">
      <c r="A94" s="20" t="s">
        <v>71</v>
      </c>
      <c r="B94" s="20" t="s">
        <v>84</v>
      </c>
      <c r="C94" s="28">
        <v>1375</v>
      </c>
      <c r="D94" s="28">
        <v>1300</v>
      </c>
      <c r="E94" s="28">
        <v>1067</v>
      </c>
      <c r="F94" s="28">
        <v>1081</v>
      </c>
      <c r="G94" s="28">
        <v>116</v>
      </c>
      <c r="H94" s="28">
        <v>469</v>
      </c>
      <c r="I94" s="28">
        <v>1099</v>
      </c>
      <c r="J94" s="28">
        <v>1006</v>
      </c>
      <c r="K94" s="28">
        <v>869</v>
      </c>
      <c r="L94" s="28"/>
      <c r="M94" s="28"/>
      <c r="N94" s="68"/>
      <c r="O94" s="21">
        <f t="shared" ref="O94" si="29">+SUM(C94:N94)</f>
        <v>8382</v>
      </c>
      <c r="P94" s="28">
        <v>11354</v>
      </c>
      <c r="Q94" s="21">
        <f>SUM(O94-P94)</f>
        <v>-2972</v>
      </c>
      <c r="R94" s="96">
        <v>-0.26</v>
      </c>
    </row>
    <row r="95" spans="1:19" s="3" customFormat="1" ht="15.6" customHeight="1">
      <c r="A95" s="20" t="s">
        <v>82</v>
      </c>
      <c r="B95" s="20"/>
      <c r="C95" s="23">
        <v>527</v>
      </c>
      <c r="D95" s="88">
        <v>483</v>
      </c>
      <c r="E95" s="59">
        <v>441</v>
      </c>
      <c r="F95" s="89">
        <v>281</v>
      </c>
      <c r="G95" s="23">
        <v>703</v>
      </c>
      <c r="H95" s="23">
        <v>459</v>
      </c>
      <c r="I95" s="23">
        <v>366</v>
      </c>
      <c r="J95" s="89">
        <v>669</v>
      </c>
      <c r="K95" s="28" t="s">
        <v>73</v>
      </c>
      <c r="L95" s="23"/>
      <c r="M95" s="23"/>
      <c r="N95" s="70"/>
      <c r="O95" s="28" t="s">
        <v>73</v>
      </c>
      <c r="P95" s="28" t="s">
        <v>73</v>
      </c>
      <c r="Q95" s="28" t="s">
        <v>73</v>
      </c>
      <c r="R95" s="28" t="s">
        <v>73</v>
      </c>
    </row>
    <row r="96" spans="1:19" s="3" customFormat="1" ht="19.5" customHeight="1">
      <c r="A96" s="19" t="s">
        <v>59</v>
      </c>
      <c r="B96" s="19"/>
      <c r="C96" s="25">
        <f t="shared" ref="C96:K96" si="30">SUM(C90:C95)</f>
        <v>4013</v>
      </c>
      <c r="D96" s="25">
        <f t="shared" si="30"/>
        <v>4045</v>
      </c>
      <c r="E96" s="25">
        <f t="shared" si="30"/>
        <v>4952</v>
      </c>
      <c r="F96" s="25">
        <f t="shared" si="30"/>
        <v>3972</v>
      </c>
      <c r="G96" s="25">
        <f t="shared" si="30"/>
        <v>4515</v>
      </c>
      <c r="H96" s="25">
        <f t="shared" si="30"/>
        <v>4655</v>
      </c>
      <c r="I96" s="25">
        <f t="shared" si="30"/>
        <v>4500</v>
      </c>
      <c r="J96" s="25">
        <f t="shared" si="30"/>
        <v>4510</v>
      </c>
      <c r="K96" s="25">
        <f t="shared" si="30"/>
        <v>4047</v>
      </c>
      <c r="L96" s="25"/>
      <c r="M96" s="25"/>
      <c r="N96" s="65"/>
      <c r="O96" s="25">
        <f>SUM(O90:O95)</f>
        <v>35280</v>
      </c>
      <c r="P96" s="25">
        <f>SUM(P90:P95)</f>
        <v>22857</v>
      </c>
      <c r="Q96" s="25">
        <f>SUM(Q90:Q95)</f>
        <v>-5847</v>
      </c>
      <c r="R96" s="25">
        <v>-35</v>
      </c>
      <c r="S96" s="40"/>
    </row>
    <row r="97" spans="1:19" s="3" customFormat="1" ht="6.6" customHeight="1">
      <c r="A97" s="57"/>
      <c r="B97" s="2"/>
      <c r="C97" s="2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111"/>
      <c r="S97" s="40"/>
    </row>
    <row r="98" spans="1:19">
      <c r="A98" s="39" t="s">
        <v>87</v>
      </c>
      <c r="C98" s="43"/>
      <c r="D98" s="43"/>
      <c r="E98" s="43"/>
      <c r="F98" s="44"/>
      <c r="G98" s="42"/>
      <c r="H98" s="42"/>
      <c r="I98" s="42"/>
      <c r="J98" s="42"/>
      <c r="K98" s="42"/>
      <c r="L98" s="42"/>
      <c r="M98" s="42"/>
      <c r="N98" s="42"/>
      <c r="O98" s="112"/>
      <c r="P98" s="43"/>
      <c r="Q98" s="42"/>
    </row>
    <row r="99" spans="1:19">
      <c r="A99" s="39" t="s">
        <v>86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12"/>
      <c r="P99" s="43"/>
      <c r="Q99" s="42"/>
    </row>
    <row r="100" spans="1:19">
      <c r="A100" s="39" t="s">
        <v>88</v>
      </c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2023-11-06T19:08:41Z</cp:lastPrinted>
  <dcterms:created xsi:type="dcterms:W3CDTF">2000-02-08T18:12:04Z</dcterms:created>
  <dcterms:modified xsi:type="dcterms:W3CDTF">2023-12-04T18:36:54Z</dcterms:modified>
</cp:coreProperties>
</file>